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iovanni/Documents/Federazioni/YKKF/Attività/seminari/Master Budo/Master Budo 2025/"/>
    </mc:Choice>
  </mc:AlternateContent>
  <xr:revisionPtr revIDLastSave="0" documentId="13_ncr:1_{A3AD859B-728E-C344-BEFC-72E2BEAEA12A}" xr6:coauthVersionLast="47" xr6:coauthVersionMax="47" xr10:uidLastSave="{00000000-0000-0000-0000-000000000000}"/>
  <workbookProtection workbookAlgorithmName="SHA-512" workbookHashValue="eqIcVfjzOpocom8kFBBPxwthvrvDD8kUW5kQZd8m/5MekavtiQ56KrykCfHnZF2HYX0O+twDuMamlsmlR0T7Wg==" workbookSaltValue="we1Gdz0AL4u8zEKeTauqaA==" workbookSpinCount="100000" lockStructure="1"/>
  <bookViews>
    <workbookView xWindow="1740" yWindow="920" windowWidth="22920" windowHeight="13380" tabRatio="500" xr2:uid="{00000000-000D-0000-FFFF-FFFF00000000}"/>
  </bookViews>
  <sheets>
    <sheet name="Foglio1" sheetId="2" r:id="rId1"/>
    <sheet name="allergie" sheetId="12" state="hidden" r:id="rId2"/>
    <sheet name="discipline" sheetId="11" state="hidden" r:id="rId3"/>
    <sheet name="calcoli" sheetId="3" state="hidden" r:id="rId4"/>
    <sheet name="HOTEL" sheetId="4" state="hidden" r:id="rId5"/>
    <sheet name="Stage" sheetId="5" state="hidden" r:id="rId6"/>
    <sheet name="Pranzo" sheetId="6" state="hidden" r:id="rId7"/>
    <sheet name="Cena" sheetId="10" state="hidden" r:id="rId8"/>
  </sheets>
  <definedNames>
    <definedName name="_xlnm._FilterDatabase" localSheetId="1" hidden="1">allergie!$A$1:$A$12</definedName>
    <definedName name="_xlnm._FilterDatabase" localSheetId="2" hidden="1">discipline!$A$1:$A$26</definedName>
    <definedName name="_xlnm._FilterDatabase" localSheetId="0" hidden="1">Foglio1!$A$5:$Y$5</definedName>
  </definedNames>
  <calcPr calcId="191029"/>
  <pivotCaches>
    <pivotCache cacheId="35" r:id="rId9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W7" i="2" l="1"/>
  <c r="W8" i="2"/>
  <c r="W9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6" i="2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3" i="3"/>
  <c r="D10" i="3"/>
  <c r="W10" i="3" s="1"/>
  <c r="D3" i="3"/>
  <c r="D5" i="3"/>
  <c r="W5" i="3" s="1"/>
  <c r="F5" i="3"/>
  <c r="G5" i="3"/>
  <c r="Y4" i="3"/>
  <c r="Z4" i="3" s="1"/>
  <c r="W3" i="3" l="1"/>
  <c r="K10" i="3"/>
  <c r="T5" i="3"/>
  <c r="C3" i="3"/>
  <c r="Q10" i="3"/>
  <c r="N5" i="3"/>
  <c r="Q5" i="3"/>
  <c r="C5" i="3"/>
  <c r="H5" i="3" s="1"/>
  <c r="K5" i="3"/>
  <c r="N10" i="3"/>
  <c r="T10" i="3"/>
  <c r="N3" i="3"/>
  <c r="Q3" i="3"/>
  <c r="T3" i="3"/>
  <c r="K3" i="3"/>
  <c r="C10" i="3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O6" i="2"/>
  <c r="O7" i="2"/>
  <c r="O8" i="2"/>
  <c r="O10" i="2"/>
  <c r="O12" i="2"/>
  <c r="O14" i="2"/>
  <c r="O15" i="2"/>
  <c r="O16" i="2"/>
  <c r="O17" i="2"/>
  <c r="O18" i="2"/>
  <c r="O19" i="2"/>
  <c r="O20" i="2"/>
  <c r="O21" i="2"/>
  <c r="O22" i="2"/>
  <c r="O23" i="2"/>
  <c r="O24" i="2"/>
  <c r="O25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8" i="2"/>
  <c r="G7" i="2"/>
  <c r="G6" i="2"/>
  <c r="B1" i="5" l="1"/>
  <c r="A2" i="4"/>
  <c r="B1" i="10"/>
  <c r="B1" i="6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7" i="3"/>
  <c r="G8" i="3"/>
  <c r="G6" i="3"/>
  <c r="G4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4" i="3"/>
  <c r="F3" i="3"/>
  <c r="G3" i="3"/>
  <c r="D51" i="3"/>
  <c r="W51" i="3" s="1"/>
  <c r="D50" i="3"/>
  <c r="W50" i="3" s="1"/>
  <c r="D49" i="3"/>
  <c r="W49" i="3" s="1"/>
  <c r="D48" i="3"/>
  <c r="W48" i="3" s="1"/>
  <c r="D47" i="3"/>
  <c r="W47" i="3" s="1"/>
  <c r="D46" i="3"/>
  <c r="W46" i="3" s="1"/>
  <c r="D45" i="3"/>
  <c r="W45" i="3" s="1"/>
  <c r="D44" i="3"/>
  <c r="W44" i="3" s="1"/>
  <c r="D43" i="3"/>
  <c r="W43" i="3" s="1"/>
  <c r="D42" i="3"/>
  <c r="W42" i="3" s="1"/>
  <c r="D41" i="3"/>
  <c r="W41" i="3" s="1"/>
  <c r="D40" i="3"/>
  <c r="W40" i="3" s="1"/>
  <c r="D39" i="3"/>
  <c r="W39" i="3" s="1"/>
  <c r="D38" i="3"/>
  <c r="W38" i="3" s="1"/>
  <c r="D37" i="3"/>
  <c r="W37" i="3" s="1"/>
  <c r="D36" i="3"/>
  <c r="W36" i="3" s="1"/>
  <c r="D35" i="3"/>
  <c r="W35" i="3" s="1"/>
  <c r="D34" i="3"/>
  <c r="W34" i="3" s="1"/>
  <c r="D33" i="3"/>
  <c r="W33" i="3" s="1"/>
  <c r="D32" i="3"/>
  <c r="W32" i="3" s="1"/>
  <c r="D31" i="3"/>
  <c r="W31" i="3" s="1"/>
  <c r="D30" i="3"/>
  <c r="W30" i="3" s="1"/>
  <c r="D29" i="3"/>
  <c r="W29" i="3" s="1"/>
  <c r="D28" i="3"/>
  <c r="W28" i="3" s="1"/>
  <c r="D27" i="3"/>
  <c r="W27" i="3" s="1"/>
  <c r="D26" i="3"/>
  <c r="W26" i="3" s="1"/>
  <c r="D25" i="3"/>
  <c r="W25" i="3" s="1"/>
  <c r="D24" i="3"/>
  <c r="W24" i="3" s="1"/>
  <c r="D23" i="3"/>
  <c r="W23" i="3" s="1"/>
  <c r="D22" i="3"/>
  <c r="W22" i="3" s="1"/>
  <c r="D21" i="3"/>
  <c r="W21" i="3" s="1"/>
  <c r="D20" i="3"/>
  <c r="W20" i="3" s="1"/>
  <c r="D19" i="3"/>
  <c r="W19" i="3" s="1"/>
  <c r="D18" i="3"/>
  <c r="W18" i="3" s="1"/>
  <c r="D17" i="3"/>
  <c r="W17" i="3" s="1"/>
  <c r="D16" i="3"/>
  <c r="W16" i="3" s="1"/>
  <c r="D15" i="3"/>
  <c r="W15" i="3" s="1"/>
  <c r="D14" i="3"/>
  <c r="W14" i="3" s="1"/>
  <c r="D13" i="3"/>
  <c r="W13" i="3" s="1"/>
  <c r="D12" i="3"/>
  <c r="W12" i="3" s="1"/>
  <c r="D11" i="3"/>
  <c r="W11" i="3" s="1"/>
  <c r="D9" i="3"/>
  <c r="W9" i="3" s="1"/>
  <c r="D8" i="3"/>
  <c r="W8" i="3" s="1"/>
  <c r="D7" i="3"/>
  <c r="W7" i="3" s="1"/>
  <c r="D6" i="3"/>
  <c r="W6" i="3" s="1"/>
  <c r="D4" i="3"/>
  <c r="W4" i="3" s="1"/>
  <c r="X8" i="2"/>
  <c r="X11" i="2"/>
  <c r="X17" i="2"/>
  <c r="X18" i="2"/>
  <c r="X19" i="2"/>
  <c r="X20" i="2"/>
  <c r="X21" i="2"/>
  <c r="X22" i="2"/>
  <c r="X23" i="2"/>
  <c r="X24" i="2"/>
  <c r="X25" i="2"/>
  <c r="X30" i="2"/>
  <c r="X31" i="2"/>
  <c r="X32" i="2"/>
  <c r="X33" i="2"/>
  <c r="X34" i="2"/>
  <c r="X35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M17" i="2"/>
  <c r="M18" i="2"/>
  <c r="M19" i="2"/>
  <c r="M20" i="2"/>
  <c r="M22" i="2"/>
  <c r="M24" i="2"/>
  <c r="M25" i="2"/>
  <c r="M30" i="2"/>
  <c r="M33" i="2"/>
  <c r="M34" i="2"/>
  <c r="M35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25" i="2"/>
  <c r="K24" i="2"/>
  <c r="K22" i="2"/>
  <c r="K21" i="2"/>
  <c r="K51" i="3" l="1"/>
  <c r="T51" i="3"/>
  <c r="Q51" i="3"/>
  <c r="N51" i="3"/>
  <c r="C51" i="3"/>
  <c r="K25" i="3"/>
  <c r="N25" i="3"/>
  <c r="C25" i="3"/>
  <c r="Q25" i="3"/>
  <c r="T25" i="3"/>
  <c r="K33" i="3"/>
  <c r="C33" i="3"/>
  <c r="H33" i="3" s="1"/>
  <c r="I36" i="2" s="1"/>
  <c r="N33" i="3"/>
  <c r="T33" i="3"/>
  <c r="Q33" i="3"/>
  <c r="K45" i="3"/>
  <c r="T45" i="3"/>
  <c r="C45" i="3"/>
  <c r="H45" i="3" s="1"/>
  <c r="I48" i="2" s="1"/>
  <c r="N45" i="3"/>
  <c r="Q45" i="3"/>
  <c r="T26" i="3"/>
  <c r="C26" i="3"/>
  <c r="H26" i="3" s="1"/>
  <c r="I29" i="2" s="1"/>
  <c r="K26" i="3"/>
  <c r="Q26" i="3"/>
  <c r="N26" i="3"/>
  <c r="T30" i="3"/>
  <c r="C30" i="3"/>
  <c r="H30" i="3" s="1"/>
  <c r="I33" i="2" s="1"/>
  <c r="Q30" i="3"/>
  <c r="K30" i="3"/>
  <c r="N30" i="3"/>
  <c r="T34" i="3"/>
  <c r="C34" i="3"/>
  <c r="H34" i="3" s="1"/>
  <c r="I37" i="2" s="1"/>
  <c r="K34" i="3"/>
  <c r="N34" i="3"/>
  <c r="Q34" i="3"/>
  <c r="T38" i="3"/>
  <c r="C38" i="3"/>
  <c r="K38" i="3"/>
  <c r="Q38" i="3"/>
  <c r="N38" i="3"/>
  <c r="T42" i="3"/>
  <c r="C42" i="3"/>
  <c r="H42" i="3" s="1"/>
  <c r="I45" i="2" s="1"/>
  <c r="Q42" i="3"/>
  <c r="K42" i="3"/>
  <c r="N42" i="3"/>
  <c r="T46" i="3"/>
  <c r="C46" i="3"/>
  <c r="K46" i="3"/>
  <c r="N46" i="3"/>
  <c r="Q46" i="3"/>
  <c r="T50" i="3"/>
  <c r="C50" i="3"/>
  <c r="H50" i="3" s="1"/>
  <c r="I53" i="2" s="1"/>
  <c r="K50" i="3"/>
  <c r="Q50" i="3"/>
  <c r="N50" i="3"/>
  <c r="K29" i="3"/>
  <c r="T29" i="3"/>
  <c r="N29" i="3"/>
  <c r="Q29" i="3"/>
  <c r="C29" i="3"/>
  <c r="H29" i="3" s="1"/>
  <c r="I32" i="2" s="1"/>
  <c r="K41" i="3"/>
  <c r="N41" i="3"/>
  <c r="T41" i="3"/>
  <c r="C41" i="3"/>
  <c r="Q41" i="3"/>
  <c r="Q27" i="3"/>
  <c r="N27" i="3"/>
  <c r="T27" i="3"/>
  <c r="C27" i="3"/>
  <c r="K27" i="3"/>
  <c r="Q31" i="3"/>
  <c r="T31" i="3"/>
  <c r="C31" i="3"/>
  <c r="H31" i="3" s="1"/>
  <c r="I34" i="2" s="1"/>
  <c r="K31" i="3"/>
  <c r="N31" i="3"/>
  <c r="Q35" i="3"/>
  <c r="T35" i="3"/>
  <c r="C35" i="3"/>
  <c r="H35" i="3" s="1"/>
  <c r="I38" i="2" s="1"/>
  <c r="N35" i="3"/>
  <c r="K35" i="3"/>
  <c r="Q39" i="3"/>
  <c r="N39" i="3"/>
  <c r="T39" i="3"/>
  <c r="C39" i="3"/>
  <c r="K39" i="3"/>
  <c r="Q43" i="3"/>
  <c r="T43" i="3"/>
  <c r="C43" i="3"/>
  <c r="N43" i="3"/>
  <c r="K43" i="3"/>
  <c r="Q47" i="3"/>
  <c r="T47" i="3"/>
  <c r="C47" i="3"/>
  <c r="K47" i="3"/>
  <c r="N47" i="3"/>
  <c r="K37" i="3"/>
  <c r="N37" i="3"/>
  <c r="Q37" i="3"/>
  <c r="T37" i="3"/>
  <c r="C37" i="3"/>
  <c r="K49" i="3"/>
  <c r="N49" i="3"/>
  <c r="Q49" i="3"/>
  <c r="T49" i="3"/>
  <c r="C49" i="3"/>
  <c r="H49" i="3" s="1"/>
  <c r="I52" i="2" s="1"/>
  <c r="N28" i="3"/>
  <c r="Q28" i="3"/>
  <c r="K28" i="3"/>
  <c r="T28" i="3"/>
  <c r="C28" i="3"/>
  <c r="H28" i="3" s="1"/>
  <c r="I31" i="2" s="1"/>
  <c r="N32" i="3"/>
  <c r="K32" i="3"/>
  <c r="Q32" i="3"/>
  <c r="T32" i="3"/>
  <c r="C32" i="3"/>
  <c r="H32" i="3" s="1"/>
  <c r="N36" i="3"/>
  <c r="Q36" i="3"/>
  <c r="T36" i="3"/>
  <c r="C36" i="3"/>
  <c r="K36" i="3"/>
  <c r="N40" i="3"/>
  <c r="Q40" i="3"/>
  <c r="K40" i="3"/>
  <c r="T40" i="3"/>
  <c r="C40" i="3"/>
  <c r="H40" i="3" s="1"/>
  <c r="I43" i="2" s="1"/>
  <c r="N44" i="3"/>
  <c r="Q44" i="3"/>
  <c r="T44" i="3"/>
  <c r="C44" i="3"/>
  <c r="H44" i="3" s="1"/>
  <c r="I47" i="2" s="1"/>
  <c r="K44" i="3"/>
  <c r="N48" i="3"/>
  <c r="K48" i="3"/>
  <c r="Q48" i="3"/>
  <c r="T48" i="3"/>
  <c r="C48" i="3"/>
  <c r="H48" i="3" s="1"/>
  <c r="I51" i="2" s="1"/>
  <c r="Q21" i="3"/>
  <c r="C21" i="3"/>
  <c r="T21" i="3"/>
  <c r="N21" i="3"/>
  <c r="K21" i="3"/>
  <c r="X7" i="2"/>
  <c r="K4" i="3"/>
  <c r="T4" i="3"/>
  <c r="N4" i="3"/>
  <c r="Q4" i="3"/>
  <c r="C4" i="3"/>
  <c r="H4" i="3" s="1"/>
  <c r="I7" i="2" s="1"/>
  <c r="T14" i="3"/>
  <c r="Q14" i="3"/>
  <c r="C14" i="3"/>
  <c r="N14" i="3"/>
  <c r="K14" i="3"/>
  <c r="Q11" i="3"/>
  <c r="C11" i="3"/>
  <c r="H11" i="3" s="1"/>
  <c r="I14" i="2" s="1"/>
  <c r="K11" i="3"/>
  <c r="T11" i="3"/>
  <c r="N11" i="3"/>
  <c r="Q15" i="3"/>
  <c r="C15" i="3"/>
  <c r="N15" i="3"/>
  <c r="T15" i="3"/>
  <c r="K15" i="3"/>
  <c r="N19" i="3"/>
  <c r="K19" i="3"/>
  <c r="Q19" i="3"/>
  <c r="C19" i="3"/>
  <c r="T19" i="3"/>
  <c r="N13" i="3"/>
  <c r="K13" i="3"/>
  <c r="T13" i="3"/>
  <c r="Q13" i="3"/>
  <c r="C13" i="3"/>
  <c r="H13" i="3" s="1"/>
  <c r="I16" i="2" s="1"/>
  <c r="N22" i="3"/>
  <c r="K22" i="3"/>
  <c r="Q22" i="3"/>
  <c r="C22" i="3"/>
  <c r="H22" i="3" s="1"/>
  <c r="I25" i="2" s="1"/>
  <c r="Y25" i="2" s="1"/>
  <c r="T22" i="3"/>
  <c r="N12" i="3"/>
  <c r="K12" i="3"/>
  <c r="Q12" i="3"/>
  <c r="C12" i="3"/>
  <c r="H12" i="3" s="1"/>
  <c r="I15" i="2" s="1"/>
  <c r="T12" i="3"/>
  <c r="N16" i="3"/>
  <c r="K16" i="3"/>
  <c r="Q16" i="3"/>
  <c r="C16" i="3"/>
  <c r="H16" i="3" s="1"/>
  <c r="T16" i="3"/>
  <c r="T20" i="3"/>
  <c r="C20" i="3"/>
  <c r="N20" i="3"/>
  <c r="K20" i="3"/>
  <c r="Q20" i="3"/>
  <c r="T24" i="3"/>
  <c r="Q27" i="2" s="1"/>
  <c r="Q24" i="3"/>
  <c r="O27" i="2" s="1"/>
  <c r="N24" i="3"/>
  <c r="K24" i="3"/>
  <c r="C24" i="3"/>
  <c r="C23" i="3"/>
  <c r="H23" i="3" s="1"/>
  <c r="N23" i="3"/>
  <c r="T23" i="3"/>
  <c r="Q26" i="2" s="1"/>
  <c r="K23" i="3"/>
  <c r="Q23" i="3"/>
  <c r="Q18" i="3"/>
  <c r="K18" i="3"/>
  <c r="C18" i="3"/>
  <c r="H18" i="3" s="1"/>
  <c r="I21" i="2" s="1"/>
  <c r="T18" i="3"/>
  <c r="N18" i="3"/>
  <c r="Q17" i="3"/>
  <c r="C17" i="3"/>
  <c r="N17" i="3"/>
  <c r="K17" i="3"/>
  <c r="T17" i="3"/>
  <c r="Q9" i="3"/>
  <c r="C9" i="3"/>
  <c r="N9" i="3"/>
  <c r="K9" i="3"/>
  <c r="T9" i="3"/>
  <c r="T8" i="3"/>
  <c r="N8" i="3"/>
  <c r="C8" i="3"/>
  <c r="H8" i="3" s="1"/>
  <c r="I11" i="2" s="1"/>
  <c r="Q8" i="3"/>
  <c r="K8" i="3"/>
  <c r="Q7" i="3"/>
  <c r="T7" i="3"/>
  <c r="N7" i="3"/>
  <c r="K7" i="3"/>
  <c r="C7" i="3"/>
  <c r="C6" i="3"/>
  <c r="Q6" i="3"/>
  <c r="K6" i="3"/>
  <c r="T6" i="3"/>
  <c r="N6" i="3"/>
  <c r="Q6" i="2"/>
  <c r="K26" i="2"/>
  <c r="O26" i="2"/>
  <c r="X28" i="2"/>
  <c r="X29" i="2"/>
  <c r="X16" i="2"/>
  <c r="H10" i="3"/>
  <c r="I13" i="2" s="1"/>
  <c r="O13" i="2"/>
  <c r="X12" i="2"/>
  <c r="O11" i="2"/>
  <c r="O9" i="2"/>
  <c r="M15" i="2"/>
  <c r="M23" i="2"/>
  <c r="M37" i="2"/>
  <c r="K10" i="2"/>
  <c r="K14" i="2"/>
  <c r="K18" i="2"/>
  <c r="K27" i="2"/>
  <c r="K31" i="2"/>
  <c r="K35" i="2"/>
  <c r="K32" i="2"/>
  <c r="K36" i="2"/>
  <c r="K9" i="2"/>
  <c r="K17" i="2"/>
  <c r="K6" i="2"/>
  <c r="H38" i="3"/>
  <c r="I41" i="2" s="1"/>
  <c r="H46" i="3"/>
  <c r="I49" i="2" s="1"/>
  <c r="H39" i="3"/>
  <c r="I42" i="2" s="1"/>
  <c r="H47" i="3"/>
  <c r="I50" i="2" s="1"/>
  <c r="H36" i="3"/>
  <c r="I39" i="2" s="1"/>
  <c r="H43" i="3"/>
  <c r="I46" i="2" s="1"/>
  <c r="H51" i="3"/>
  <c r="H37" i="3"/>
  <c r="I40" i="2" s="1"/>
  <c r="H41" i="3"/>
  <c r="I44" i="2" s="1"/>
  <c r="X9" i="2"/>
  <c r="X13" i="2"/>
  <c r="X6" i="2"/>
  <c r="X10" i="2"/>
  <c r="X14" i="2"/>
  <c r="X26" i="2"/>
  <c r="X36" i="2"/>
  <c r="M6" i="2"/>
  <c r="X15" i="2"/>
  <c r="X27" i="2"/>
  <c r="M11" i="2"/>
  <c r="Q54" i="2" l="1"/>
  <c r="O54" i="2"/>
  <c r="M32" i="2"/>
  <c r="M29" i="2"/>
  <c r="M12" i="2"/>
  <c r="M27" i="2"/>
  <c r="M8" i="2"/>
  <c r="M28" i="2"/>
  <c r="M10" i="2"/>
  <c r="M31" i="2"/>
  <c r="M7" i="2"/>
  <c r="M9" i="2"/>
  <c r="M14" i="2"/>
  <c r="Y14" i="2" s="1"/>
  <c r="M26" i="2"/>
  <c r="M13" i="2"/>
  <c r="M36" i="2"/>
  <c r="M21" i="2"/>
  <c r="Y21" i="2" s="1"/>
  <c r="M16" i="2"/>
  <c r="K8" i="2"/>
  <c r="K37" i="2"/>
  <c r="K19" i="2"/>
  <c r="K30" i="2"/>
  <c r="K13" i="2"/>
  <c r="K20" i="2"/>
  <c r="K33" i="2"/>
  <c r="K15" i="2"/>
  <c r="Y15" i="2" s="1"/>
  <c r="K34" i="2"/>
  <c r="K16" i="2"/>
  <c r="K28" i="2"/>
  <c r="K11" i="2"/>
  <c r="Y11" i="2" s="1"/>
  <c r="K29" i="2"/>
  <c r="K12" i="2"/>
  <c r="K23" i="2"/>
  <c r="K7" i="2"/>
  <c r="I35" i="2"/>
  <c r="H14" i="3"/>
  <c r="H6" i="3"/>
  <c r="I9" i="2" s="1"/>
  <c r="H21" i="3"/>
  <c r="H15" i="3"/>
  <c r="H17" i="3"/>
  <c r="H27" i="3"/>
  <c r="H24" i="3"/>
  <c r="I27" i="2" s="1"/>
  <c r="H7" i="3"/>
  <c r="I10" i="2" s="1"/>
  <c r="H19" i="3"/>
  <c r="H20" i="3"/>
  <c r="I8" i="2"/>
  <c r="H25" i="3"/>
  <c r="I28" i="2" s="1"/>
  <c r="I19" i="2"/>
  <c r="H9" i="3"/>
  <c r="I12" i="2" s="1"/>
  <c r="I26" i="2"/>
  <c r="H3" i="3"/>
  <c r="X54" i="2"/>
  <c r="Y27" i="2" l="1"/>
  <c r="Y13" i="2"/>
  <c r="Y16" i="2"/>
  <c r="Y9" i="2"/>
  <c r="Y26" i="2"/>
  <c r="Y12" i="2"/>
  <c r="Y8" i="2"/>
  <c r="Y7" i="2"/>
  <c r="Y19" i="2"/>
  <c r="Y10" i="2"/>
  <c r="M54" i="2"/>
  <c r="I6" i="2"/>
  <c r="Y6" i="2" s="1"/>
  <c r="K54" i="2"/>
  <c r="I23" i="2"/>
  <c r="Y23" i="2" s="1"/>
  <c r="I30" i="2"/>
  <c r="I22" i="2"/>
  <c r="Y22" i="2" s="1"/>
  <c r="I20" i="2"/>
  <c r="Y20" i="2" s="1"/>
  <c r="I17" i="2"/>
  <c r="Y17" i="2" s="1"/>
  <c r="I18" i="2"/>
  <c r="Y18" i="2" s="1"/>
  <c r="I24" i="2"/>
  <c r="Y24" i="2" s="1"/>
  <c r="I54" i="2" l="1"/>
  <c r="Y54" i="2"/>
</calcChain>
</file>

<file path=xl/sharedStrings.xml><?xml version="1.0" encoding="utf-8"?>
<sst xmlns="http://schemas.openxmlformats.org/spreadsheetml/2006/main" count="131" uniqueCount="118">
  <si>
    <t>COGNOME E NOME</t>
  </si>
  <si>
    <t>STAGE</t>
  </si>
  <si>
    <t>COSTO</t>
  </si>
  <si>
    <t>ALBERGO</t>
  </si>
  <si>
    <t>CODICE</t>
  </si>
  <si>
    <t>Pesce</t>
  </si>
  <si>
    <t>HOTEL</t>
  </si>
  <si>
    <t>TOTALE</t>
  </si>
  <si>
    <t>GRADO</t>
  </si>
  <si>
    <t>TITOLO</t>
  </si>
  <si>
    <t>CINTURA</t>
  </si>
  <si>
    <t>Mudansha</t>
  </si>
  <si>
    <t>Yudansha</t>
  </si>
  <si>
    <t>Kodansha</t>
  </si>
  <si>
    <t>Docente</t>
  </si>
  <si>
    <t>Etichette di riga</t>
  </si>
  <si>
    <t>Totale complessivo</t>
  </si>
  <si>
    <t>Etichette di colonna</t>
  </si>
  <si>
    <t>Somma di COSTO totale</t>
  </si>
  <si>
    <t>Conteggio di TITOLO totale</t>
  </si>
  <si>
    <t>PRENOTAZIONI HOTEL</t>
  </si>
  <si>
    <t>DIRIGENTI YKKF</t>
  </si>
  <si>
    <t>DOCENTI</t>
  </si>
  <si>
    <t>DOJO:</t>
  </si>
  <si>
    <t>CITTA':</t>
  </si>
  <si>
    <t>PROV:</t>
  </si>
  <si>
    <t>CAP:</t>
  </si>
  <si>
    <t>DIRETTORE TECNICO:</t>
  </si>
  <si>
    <t>CELLULARE:</t>
  </si>
  <si>
    <t>MAIL:</t>
  </si>
  <si>
    <t>COSTO cena</t>
  </si>
  <si>
    <t>COSTO hotel</t>
  </si>
  <si>
    <t>Conteggio di COSTO pranzo</t>
  </si>
  <si>
    <t>Somma di COSTO pranzo</t>
  </si>
  <si>
    <t>Conteggio di COSTO cena</t>
  </si>
  <si>
    <t>Somma di COSTO cena2</t>
  </si>
  <si>
    <t>PRENOTAZIONI PRANZO:</t>
  </si>
  <si>
    <t>PRENOTAZIONI CENA:</t>
  </si>
  <si>
    <t>ISCRIZIONI STAGE:</t>
  </si>
  <si>
    <t>DATA DI NASCITA</t>
  </si>
  <si>
    <t>ETA'</t>
  </si>
  <si>
    <t>CENA Venerdì</t>
  </si>
  <si>
    <t>Menù pizza</t>
  </si>
  <si>
    <t>Menù cucina</t>
  </si>
  <si>
    <t>28th INTERNATIONAL MASTER BUDO</t>
  </si>
  <si>
    <t>CORNO DI ROSAZZO (UD) 11-12-13 APRILE 2025</t>
  </si>
  <si>
    <t>PRANZO Sabato</t>
  </si>
  <si>
    <t>COSTO pranzo SA</t>
  </si>
  <si>
    <t>Cauzione</t>
  </si>
  <si>
    <t>CENA Sabato</t>
  </si>
  <si>
    <t>COSTO cena SA</t>
  </si>
  <si>
    <t>CENA VENERDI</t>
  </si>
  <si>
    <t>PRANZO SABATO</t>
  </si>
  <si>
    <t>CENA SABATO</t>
  </si>
  <si>
    <t>PRANZO Domenica</t>
  </si>
  <si>
    <t>COSTO pranzo DO</t>
  </si>
  <si>
    <t>PRANZO DOMENICA</t>
  </si>
  <si>
    <t>Singola</t>
  </si>
  <si>
    <t>Doppia</t>
  </si>
  <si>
    <t>Matrimoniale</t>
  </si>
  <si>
    <t>Tripla</t>
  </si>
  <si>
    <t>Quadrupla</t>
  </si>
  <si>
    <t>STATO:</t>
  </si>
  <si>
    <t>DATA INVIO ISCRIZIONI:</t>
  </si>
  <si>
    <t>DISCIPLINA</t>
  </si>
  <si>
    <t>Okinawa Goju-Ryu Karate</t>
  </si>
  <si>
    <t>Shotokan Karate-Do</t>
  </si>
  <si>
    <t>Wado-Ryu Karate</t>
  </si>
  <si>
    <t>Shito-Ryu Karate</t>
  </si>
  <si>
    <t>Shotokai Karate</t>
  </si>
  <si>
    <t>Kyokushinkai</t>
  </si>
  <si>
    <t>Yawara Goshin-Ryu Karate</t>
  </si>
  <si>
    <t>Kokorozashi</t>
  </si>
  <si>
    <t>Karate Sportivo</t>
  </si>
  <si>
    <t>Yamanaka-Ha Shindo-Ryu Jujutsu</t>
  </si>
  <si>
    <t>Jujutsu WJJKO</t>
  </si>
  <si>
    <t>Wako-Ryu Jujutsu</t>
  </si>
  <si>
    <t>Kuroishi-Ryu Bujutsu</t>
  </si>
  <si>
    <t>Taihojutsu</t>
  </si>
  <si>
    <t>Kajukembo</t>
  </si>
  <si>
    <t>Hashita</t>
  </si>
  <si>
    <t>Urban Jujitsu</t>
  </si>
  <si>
    <t>Takeda-Ryu Iaido</t>
  </si>
  <si>
    <t>Koden Eshin Ryu-GSB-Ha</t>
  </si>
  <si>
    <t>Karate</t>
  </si>
  <si>
    <t>Jujutsu</t>
  </si>
  <si>
    <t>Judo</t>
  </si>
  <si>
    <t>Altro</t>
  </si>
  <si>
    <t>Krav Maga</t>
  </si>
  <si>
    <t>Brazilian Jujutsu</t>
  </si>
  <si>
    <t>Accompagnatore</t>
  </si>
  <si>
    <t>Assistente</t>
  </si>
  <si>
    <t>ASSISTENTI</t>
  </si>
  <si>
    <t>GIà assegnata</t>
  </si>
  <si>
    <t>DATA ARRIVO</t>
  </si>
  <si>
    <t>DATA PARTENZA</t>
  </si>
  <si>
    <t>GIORNI</t>
  </si>
  <si>
    <t>ALLERGIE ALIMENTARI</t>
  </si>
  <si>
    <t>Allergia alle uova</t>
  </si>
  <si>
    <t>Allergia al latte</t>
  </si>
  <si>
    <t>Allergia alle arachidi</t>
  </si>
  <si>
    <t>Allergia elle noci</t>
  </si>
  <si>
    <t>Allergia al pesce</t>
  </si>
  <si>
    <t>Allergia ai molluschi</t>
  </si>
  <si>
    <t>Allergia al grano</t>
  </si>
  <si>
    <t>Allergia alla soia</t>
  </si>
  <si>
    <t>ALLERGIE  VARIE</t>
  </si>
  <si>
    <t>Sono Vegano</t>
  </si>
  <si>
    <t>Sono Vegetariano</t>
  </si>
  <si>
    <t>Sono Celiaco</t>
  </si>
  <si>
    <t>Under 12 Sa</t>
  </si>
  <si>
    <t>Under 12 Do</t>
  </si>
  <si>
    <t>Under 12 Sa-Do</t>
  </si>
  <si>
    <t>Over 11 Ve</t>
  </si>
  <si>
    <t>Over 11 Sa</t>
  </si>
  <si>
    <t>Over 11 Do</t>
  </si>
  <si>
    <t>Over 11 Sa-Do</t>
  </si>
  <si>
    <t>Over 11 Ve-Sa-Do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</si>
</sst>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#,##0.00\ &quot;€&quot;"/>
    <numFmt numFmtId="165" formatCode="#,##0\ &quot;€&quot;"/>
    <numFmt numFmtId="166" formatCode="d/m/yyyy;@"/>
    <numFmt numFmtId="167" formatCode="[$-410]d\ mmmm\ yyyy;@"/>
  </numFmts>
  <fonts count="20" x14ac:knownFonts="1">
    <font>
      <sz val="11"/>
      <color rgb="FF000000"/>
      <name val="Calibri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rgb="FF000000"/>
      <name val="Calibri"/>
      <family val="2"/>
    </font>
    <font>
      <b/>
      <sz val="20"/>
      <color theme="3" tint="0.499984740745262"/>
      <name val="Calibri"/>
      <family val="2"/>
    </font>
    <font>
      <sz val="11"/>
      <color theme="3" tint="0.499984740745262"/>
      <name val="Calibri"/>
      <family val="2"/>
    </font>
    <font>
      <sz val="12"/>
      <color theme="3" tint="0.499984740745262"/>
      <name val="Calibri"/>
      <family val="2"/>
    </font>
    <font>
      <u/>
      <sz val="11"/>
      <color theme="10"/>
      <name val="Calibri"/>
      <family val="2"/>
    </font>
    <font>
      <i/>
      <u/>
      <sz val="11"/>
      <color theme="10"/>
      <name val="Calibri"/>
      <family val="2"/>
    </font>
    <font>
      <sz val="9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3" tint="0.499984740745262"/>
      <name val="Calibri"/>
      <family val="2"/>
    </font>
    <font>
      <sz val="16"/>
      <color theme="3" tint="0.499984740745262"/>
      <name val="Calibri"/>
      <family val="2"/>
    </font>
    <font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1F1F1F"/>
      <name val="Times New Roman"/>
      <family val="1"/>
    </font>
    <font>
      <sz val="18"/>
      <color rgb="FF000000"/>
      <name val="Calibri"/>
      <family val="2"/>
    </font>
    <font>
      <sz val="11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AFF9A"/>
        <bgColor indexed="64"/>
      </patternFill>
    </fill>
    <fill>
      <patternFill patternType="solid">
        <fgColor rgb="FFFF5C4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164" fontId="0" fillId="2" borderId="1" xfId="0" applyNumberFormat="1" applyFill="1" applyBorder="1" applyAlignment="1">
      <alignment horizontal="right"/>
    </xf>
    <xf numFmtId="164" fontId="0" fillId="0" borderId="3" xfId="0" applyNumberFormat="1" applyBorder="1"/>
    <xf numFmtId="164" fontId="0" fillId="0" borderId="4" xfId="0" applyNumberFormat="1" applyBorder="1"/>
    <xf numFmtId="164" fontId="0" fillId="0" borderId="1" xfId="0" applyNumberFormat="1" applyBorder="1" applyAlignment="1">
      <alignment horizontal="right"/>
    </xf>
    <xf numFmtId="44" fontId="0" fillId="2" borderId="1" xfId="0" applyNumberFormat="1" applyFill="1" applyBorder="1" applyAlignment="1">
      <alignment horizontal="right"/>
    </xf>
    <xf numFmtId="0" fontId="0" fillId="0" borderId="0" xfId="0" applyAlignment="1">
      <alignment horizontal="right"/>
    </xf>
    <xf numFmtId="0" fontId="2" fillId="2" borderId="2" xfId="0" applyFont="1" applyFill="1" applyBorder="1"/>
    <xf numFmtId="0" fontId="2" fillId="2" borderId="1" xfId="0" applyFont="1" applyFill="1" applyBorder="1"/>
    <xf numFmtId="164" fontId="0" fillId="0" borderId="4" xfId="0" applyNumberFormat="1" applyBorder="1" applyAlignment="1">
      <alignment horizontal="right"/>
    </xf>
    <xf numFmtId="164" fontId="0" fillId="0" borderId="0" xfId="0" applyNumberFormat="1"/>
    <xf numFmtId="164" fontId="0" fillId="0" borderId="1" xfId="0" applyNumberFormat="1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4" fontId="0" fillId="0" borderId="0" xfId="0" applyNumberFormat="1"/>
    <xf numFmtId="0" fontId="2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164" fontId="1" fillId="3" borderId="1" xfId="0" applyNumberFormat="1" applyFont="1" applyFill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/>
    </xf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pivotButton="1" applyAlignment="1">
      <alignment wrapText="1"/>
    </xf>
    <xf numFmtId="164" fontId="4" fillId="4" borderId="1" xfId="0" applyNumberFormat="1" applyFont="1" applyFill="1" applyBorder="1"/>
    <xf numFmtId="164" fontId="4" fillId="0" borderId="0" xfId="0" applyNumberFormat="1" applyFont="1"/>
    <xf numFmtId="3" fontId="0" fillId="0" borderId="1" xfId="0" applyNumberFormat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9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center" vertical="center"/>
    </xf>
    <xf numFmtId="0" fontId="8" fillId="4" borderId="3" xfId="0" applyFont="1" applyFill="1" applyBorder="1" applyAlignment="1">
      <alignment horizontal="right" vertical="center"/>
    </xf>
    <xf numFmtId="0" fontId="8" fillId="4" borderId="9" xfId="0" applyFont="1" applyFill="1" applyBorder="1" applyAlignment="1">
      <alignment horizontal="right" vertical="center"/>
    </xf>
    <xf numFmtId="0" fontId="8" fillId="4" borderId="0" xfId="0" applyFont="1" applyFill="1" applyAlignment="1">
      <alignment horizontal="right" vertical="center"/>
    </xf>
    <xf numFmtId="0" fontId="8" fillId="4" borderId="0" xfId="0" applyFont="1" applyFill="1" applyAlignment="1">
      <alignment horizontal="center" vertical="center"/>
    </xf>
    <xf numFmtId="0" fontId="8" fillId="4" borderId="7" xfId="0" applyFont="1" applyFill="1" applyBorder="1" applyAlignment="1">
      <alignment horizontal="right" vertical="center"/>
    </xf>
    <xf numFmtId="0" fontId="7" fillId="4" borderId="7" xfId="0" applyFont="1" applyFill="1" applyBorder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5" borderId="0" xfId="0" applyFill="1"/>
    <xf numFmtId="0" fontId="4" fillId="5" borderId="0" xfId="0" applyFont="1" applyFill="1"/>
    <xf numFmtId="0" fontId="3" fillId="5" borderId="0" xfId="0" applyFont="1" applyFill="1"/>
    <xf numFmtId="166" fontId="2" fillId="0" borderId="1" xfId="0" applyNumberFormat="1" applyFont="1" applyBorder="1" applyProtection="1">
      <protection locked="0"/>
    </xf>
    <xf numFmtId="9" fontId="2" fillId="0" borderId="0" xfId="0" applyNumberFormat="1" applyFont="1" applyAlignment="1">
      <alignment vertical="center" wrapText="1"/>
    </xf>
    <xf numFmtId="167" fontId="2" fillId="0" borderId="0" xfId="0" applyNumberFormat="1" applyFont="1"/>
    <xf numFmtId="1" fontId="2" fillId="0" borderId="1" xfId="0" applyNumberFormat="1" applyFont="1" applyBorder="1"/>
    <xf numFmtId="0" fontId="11" fillId="0" borderId="1" xfId="0" applyFont="1" applyBorder="1" applyProtection="1">
      <protection locked="0"/>
    </xf>
    <xf numFmtId="0" fontId="8" fillId="4" borderId="0" xfId="0" applyFont="1" applyFill="1" applyAlignment="1" applyProtection="1">
      <alignment horizontal="center" vertical="center"/>
      <protection locked="0"/>
    </xf>
    <xf numFmtId="164" fontId="1" fillId="0" borderId="0" xfId="0" applyNumberFormat="1" applyFont="1"/>
    <xf numFmtId="164" fontId="11" fillId="0" borderId="1" xfId="0" applyNumberFormat="1" applyFont="1" applyBorder="1" applyAlignment="1" applyProtection="1">
      <alignment horizontal="left"/>
      <protection locked="0"/>
    </xf>
    <xf numFmtId="164" fontId="11" fillId="0" borderId="1" xfId="0" applyNumberFormat="1" applyFont="1" applyBorder="1" applyAlignment="1" applyProtection="1">
      <alignment horizontal="right"/>
      <protection locked="0"/>
    </xf>
    <xf numFmtId="0" fontId="15" fillId="0" borderId="0" xfId="0" applyFont="1"/>
    <xf numFmtId="0" fontId="16" fillId="7" borderId="1" xfId="0" applyFont="1" applyFill="1" applyBorder="1" applyAlignment="1">
      <alignment horizontal="center" vertical="center"/>
    </xf>
    <xf numFmtId="0" fontId="15" fillId="0" borderId="1" xfId="0" applyFont="1" applyBorder="1"/>
    <xf numFmtId="49" fontId="13" fillId="4" borderId="7" xfId="0" applyNumberFormat="1" applyFont="1" applyFill="1" applyBorder="1" applyAlignment="1">
      <alignment horizontal="right" vertical="center"/>
    </xf>
    <xf numFmtId="166" fontId="0" fillId="0" borderId="1" xfId="0" applyNumberFormat="1" applyBorder="1" applyAlignment="1" applyProtection="1">
      <alignment horizontal="center"/>
      <protection locked="0"/>
    </xf>
    <xf numFmtId="0" fontId="4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textRotation="90" wrapText="1"/>
    </xf>
    <xf numFmtId="0" fontId="4" fillId="7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12" fillId="8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/>
    </xf>
    <xf numFmtId="0" fontId="17" fillId="0" borderId="1" xfId="0" applyFont="1" applyBorder="1"/>
    <xf numFmtId="0" fontId="0" fillId="4" borderId="0" xfId="0" applyFill="1" applyAlignment="1">
      <alignment vertical="center"/>
    </xf>
    <xf numFmtId="0" fontId="0" fillId="4" borderId="8" xfId="0" applyFill="1" applyBorder="1" applyAlignment="1">
      <alignment vertical="center"/>
    </xf>
    <xf numFmtId="49" fontId="8" fillId="4" borderId="7" xfId="0" applyNumberFormat="1" applyFont="1" applyFill="1" applyBorder="1" applyAlignment="1">
      <alignment horizontal="left" vertical="center"/>
    </xf>
    <xf numFmtId="164" fontId="19" fillId="0" borderId="1" xfId="0" applyNumberFormat="1" applyFont="1" applyBorder="1" applyAlignment="1" applyProtection="1">
      <alignment horizontal="left"/>
      <protection locked="0"/>
    </xf>
    <xf numFmtId="0" fontId="8" fillId="4" borderId="7" xfId="0" applyFont="1" applyFill="1" applyBorder="1" applyAlignment="1" applyProtection="1">
      <alignment horizontal="left" vertical="center"/>
      <protection locked="0"/>
    </xf>
    <xf numFmtId="166" fontId="14" fillId="6" borderId="7" xfId="0" applyNumberFormat="1" applyFont="1" applyFill="1" applyBorder="1" applyAlignment="1" applyProtection="1">
      <alignment horizontal="center" vertical="center"/>
      <protection locked="0"/>
    </xf>
    <xf numFmtId="0" fontId="6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top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10" xfId="0" applyFont="1" applyFill="1" applyBorder="1" applyAlignment="1" applyProtection="1">
      <alignment horizontal="left" vertical="center"/>
      <protection locked="0"/>
    </xf>
    <xf numFmtId="49" fontId="10" fillId="4" borderId="7" xfId="1" applyNumberFormat="1" applyFont="1" applyFill="1" applyBorder="1" applyAlignment="1" applyProtection="1">
      <alignment horizontal="left" vertical="center"/>
      <protection locked="0"/>
    </xf>
    <xf numFmtId="49" fontId="8" fillId="4" borderId="7" xfId="0" applyNumberFormat="1" applyFont="1" applyFill="1" applyBorder="1" applyAlignment="1" applyProtection="1">
      <alignment horizontal="left" vertical="center"/>
      <protection locked="0"/>
    </xf>
    <xf numFmtId="49" fontId="13" fillId="4" borderId="7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left"/>
    </xf>
  </cellXfs>
  <cellStyles count="2">
    <cellStyle name="Collegamento ipertestuale" xfId="1" builtinId="8"/>
    <cellStyle name="Normale" xfId="0" builtinId="0"/>
  </cellStyles>
  <dxfs count="98"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alignment wrapText="1"/>
    </dxf>
    <dxf>
      <alignment wrapText="1"/>
    </dxf>
    <dxf>
      <alignment wrapText="1"/>
    </dxf>
    <dxf>
      <alignment wrapText="1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numFmt numFmtId="165" formatCode="#,##0\ &quot;€&quot;"/>
    </dxf>
    <dxf>
      <alignment horizontal="center"/>
    </dxf>
    <dxf>
      <alignment horizontal="center"/>
    </dxf>
    <dxf>
      <alignment horizontal="center"/>
    </dxf>
    <dxf>
      <numFmt numFmtId="165" formatCode="#,##0\ &quot;€&quot;"/>
    </dxf>
    <dxf>
      <alignment horizontal="center"/>
    </dxf>
    <dxf>
      <alignment vertical="center"/>
    </dxf>
    <dxf>
      <alignment horizontal="center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7933C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5C48"/>
      <color rgb="FFFAFF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560138</xdr:colOff>
      <xdr:row>0</xdr:row>
      <xdr:rowOff>60960</xdr:rowOff>
    </xdr:from>
    <xdr:to>
      <xdr:col>5</xdr:col>
      <xdr:colOff>625088</xdr:colOff>
      <xdr:row>2</xdr:row>
      <xdr:rowOff>12454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ECC33DE-245C-E9BD-41AD-4E8D704C0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2709" y="60960"/>
          <a:ext cx="718093" cy="840494"/>
        </a:xfrm>
        <a:prstGeom prst="rect">
          <a:avLst/>
        </a:prstGeom>
      </xdr:spPr>
    </xdr:pic>
    <xdr:clientData/>
  </xdr:twoCellAnchor>
  <xdr:twoCellAnchor editAs="oneCell">
    <xdr:from>
      <xdr:col>7</xdr:col>
      <xdr:colOff>490024</xdr:colOff>
      <xdr:row>0</xdr:row>
      <xdr:rowOff>71120</xdr:rowOff>
    </xdr:from>
    <xdr:to>
      <xdr:col>8</xdr:col>
      <xdr:colOff>105347</xdr:colOff>
      <xdr:row>2</xdr:row>
      <xdr:rowOff>19304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5CA7514E-908B-1DA5-E624-3814309D5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38738" y="71120"/>
          <a:ext cx="830895" cy="837184"/>
        </a:xfrm>
        <a:prstGeom prst="rect">
          <a:avLst/>
        </a:prstGeom>
      </xdr:spPr>
    </xdr:pic>
    <xdr:clientData/>
  </xdr:twoCellAnchor>
  <xdr:twoCellAnchor editAs="oneCell">
    <xdr:from>
      <xdr:col>5</xdr:col>
      <xdr:colOff>706369</xdr:colOff>
      <xdr:row>0</xdr:row>
      <xdr:rowOff>81280</xdr:rowOff>
    </xdr:from>
    <xdr:to>
      <xdr:col>7</xdr:col>
      <xdr:colOff>406713</xdr:colOff>
      <xdr:row>2</xdr:row>
      <xdr:rowOff>32831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2BE4A9FF-6D59-8103-3414-1F2166737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12083" y="81280"/>
          <a:ext cx="843344" cy="840551"/>
        </a:xfrm>
        <a:prstGeom prst="rect">
          <a:avLst/>
        </a:prstGeom>
      </xdr:spPr>
    </xdr:pic>
    <xdr:clientData/>
  </xdr:twoCellAnchor>
  <xdr:twoCellAnchor editAs="oneCell">
    <xdr:from>
      <xdr:col>16</xdr:col>
      <xdr:colOff>699527</xdr:colOff>
      <xdr:row>0</xdr:row>
      <xdr:rowOff>60476</xdr:rowOff>
    </xdr:from>
    <xdr:to>
      <xdr:col>17</xdr:col>
      <xdr:colOff>630060</xdr:colOff>
      <xdr:row>2</xdr:row>
      <xdr:rowOff>28541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9710EBA5-712E-B444-BAE5-5FF9BFCEB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0241" y="60476"/>
          <a:ext cx="710676" cy="857065"/>
        </a:xfrm>
        <a:prstGeom prst="rect">
          <a:avLst/>
        </a:prstGeom>
      </xdr:spPr>
    </xdr:pic>
    <xdr:clientData/>
  </xdr:twoCellAnchor>
  <xdr:twoCellAnchor editAs="oneCell">
    <xdr:from>
      <xdr:col>14</xdr:col>
      <xdr:colOff>222047</xdr:colOff>
      <xdr:row>0</xdr:row>
      <xdr:rowOff>55517</xdr:rowOff>
    </xdr:from>
    <xdr:to>
      <xdr:col>15</xdr:col>
      <xdr:colOff>325776</xdr:colOff>
      <xdr:row>2</xdr:row>
      <xdr:rowOff>20272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1BBDC0E9-A638-D444-8E47-D44E1D418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67618" y="55517"/>
          <a:ext cx="811301" cy="853755"/>
        </a:xfrm>
        <a:prstGeom prst="rect">
          <a:avLst/>
        </a:prstGeom>
      </xdr:spPr>
    </xdr:pic>
    <xdr:clientData/>
  </xdr:twoCellAnchor>
  <xdr:twoCellAnchor editAs="oneCell">
    <xdr:from>
      <xdr:col>15</xdr:col>
      <xdr:colOff>451292</xdr:colOff>
      <xdr:row>0</xdr:row>
      <xdr:rowOff>65677</xdr:rowOff>
    </xdr:from>
    <xdr:to>
      <xdr:col>16</xdr:col>
      <xdr:colOff>579204</xdr:colOff>
      <xdr:row>2</xdr:row>
      <xdr:rowOff>33799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12D1A32F-9D10-2148-BDB0-045E8BFD7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804435" y="65677"/>
          <a:ext cx="835483" cy="857122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rosoft Office User" refreshedDate="45672.968783217591" createdVersion="8" refreshedVersion="8" minRefreshableVersion="3" recordCount="49" xr:uid="{B50932C5-EB35-6C46-9FA8-3EE88506F3F9}">
  <cacheSource type="worksheet">
    <worksheetSource ref="A5:Y54" sheet="Foglio1"/>
  </cacheSource>
  <cacheFields count="14">
    <cacheField name="COGNOME E NOME" numFmtId="0">
      <sharedItems containsNonDate="0" containsBlank="1" count="52">
        <m/>
        <s v="KOLIOTASSIS GIANCARLO" u="1"/>
        <s v="RODRIGUEZ ROBERTH" u="1"/>
        <s v="CANEVESE MATTEO" u="1"/>
        <s v="ASTI ANDREA" u="1"/>
        <s v="BATTISTEL PATRIZIO" u="1"/>
        <s v="CARPENEDO FRANCESCO" u="1"/>
        <s v="CARPENEDO ANGELA" u="1"/>
        <s v="CARPENEDO DAVIDE" u="1"/>
        <s v="PANZARINI LUCA" u="1"/>
        <s v="PAGGIN DAVIDE" u="1"/>
        <s v="RONCHINI GIOVANNI" u="1"/>
        <s v="GUERRA MASSIMO" u="1"/>
        <s v="RONCHINI ANDREA" u="1"/>
        <s v="PENSO CARLO" u="1"/>
        <s v="CARPITELLA LORENZO" u="1"/>
        <s v="RICCARDI SAMUELE" u="1"/>
        <s v="FEGINO MAIA" u="1"/>
        <s v="FEGINO ASIA" u="1"/>
        <s v="DACIANA LILIANABEJ" u="1"/>
        <s v="NADALIN MCHELE" u="1"/>
        <s v="NAMOINI MARTINA" u="1"/>
        <s v="VIDAL BRUNO" u="1"/>
        <s v="GREGO LUCIO" u="1"/>
        <s v="VANON LUCA" u="1"/>
        <s v="GLOAZZO KATIUSCIA" u="1"/>
        <s v="DRI AMERIGO" u="1"/>
        <s v="MENNUCCI COSTANTINO" u="1"/>
        <s v="MENNUCCI VERONICA" u="1"/>
        <s v="VISINTIN ALESSANDRO" u="1"/>
        <s v="CADENARO DAVIDE" u="1"/>
        <s v="MONTINA ELVIS" u="1"/>
        <s v="FACCHINETTI SIMONE" u="1"/>
        <s v="CAMUFFO FRANCESCA" u="1"/>
        <s v="CONCILIO ELIA" u="1"/>
        <s v="PENNA NICOLO'" u="1"/>
        <s v="DI MEGLIO GIOVANNI" u="1"/>
        <s v="FOGAR CLARA" u="1"/>
        <s v="DI MEGLIO THOMAS" u="1"/>
        <s v="ANDRIAN GIULIANA" u="1"/>
        <s v="GRUER DIEGO" u="1"/>
        <s v="PONTANI SAMUELE" u="1"/>
        <s v="CAMUFFO ANGELO" u="1"/>
        <s v="RICCARDI PASQUALE" u="1"/>
        <s v="RICCARDI PAOLA" u="1"/>
        <s v="RICCARDI DIANA" u="1"/>
        <s v="QUINTAVALLE BRUNO" u="1"/>
        <s v="MAGLIONE FABIO" u="1"/>
        <s v="DI MEGLIO NICOLE" u="1"/>
        <s v="BEJ DACIANA" u="1"/>
        <s v="DI CONCILIO ELIA" u="1"/>
        <s v="prova " u="1"/>
      </sharedItems>
    </cacheField>
    <cacheField name="TITOLO" numFmtId="0">
      <sharedItems containsNonDate="0" containsBlank="1" count="5">
        <m/>
        <s v="Docente" u="1"/>
        <s v="Mudansha" u="1"/>
        <s v="Yudansha" u="1"/>
        <s v="Dirigente YKKF" u="1"/>
      </sharedItems>
    </cacheField>
    <cacheField name="CINTURA" numFmtId="0">
      <sharedItems containsNonDate="0" containsBlank="1" count="5">
        <m/>
        <s v="Nera" u="1"/>
        <s v="Bianca" u="1"/>
        <s v="Gialla" u="1"/>
        <s v="Marrone" u="1"/>
      </sharedItems>
    </cacheField>
    <cacheField name="GRADO" numFmtId="0">
      <sharedItems containsNonDate="0" containsBlank="1" count="11">
        <m/>
        <s v="7°Dan" u="1"/>
        <s v="7°Kyu" u="1"/>
        <s v="1°Dan" u="1"/>
        <s v="4°Dan" u="1"/>
        <s v="3°Dan" u="1"/>
        <s v="2°Dan" u="1"/>
        <s v="1°Kyu" u="1"/>
        <s v="8°Dan" u="1"/>
        <s v="5°Dan" u="1"/>
        <s v="3°Kyu" u="1"/>
      </sharedItems>
    </cacheField>
    <cacheField name="STAGE" numFmtId="0">
      <sharedItems containsNonDate="0" containsBlank="1" count="4">
        <m/>
        <s v="2 giorni" u="1"/>
        <s v="Domenica" u="1"/>
        <s v="Sabato" u="1"/>
      </sharedItems>
    </cacheField>
    <cacheField name="COSTO" numFmtId="164">
      <sharedItems containsSemiMixedTypes="0" containsString="0" containsNumber="1" containsInteger="1" minValue="0" maxValue="0"/>
    </cacheField>
    <cacheField name="CENA" numFmtId="0">
      <sharedItems containsNonDate="0" containsBlank="1" count="3">
        <m/>
        <s v="Griglia" u="1"/>
        <s v="Panino" u="1"/>
      </sharedItems>
    </cacheField>
    <cacheField name="COSTO cena" numFmtId="0">
      <sharedItems containsMixedTypes="1" containsNumber="1" containsInteger="1" minValue="0" maxValue="0"/>
    </cacheField>
    <cacheField name="PRANZO" numFmtId="0">
      <sharedItems containsNonDate="0" containsBlank="1" count="3">
        <m/>
        <s v="Pesce" u="1"/>
        <s v="Pizza" u="1"/>
      </sharedItems>
    </cacheField>
    <cacheField name="COSTO pranzo" numFmtId="164">
      <sharedItems containsMixedTypes="1" containsNumber="1" containsInteger="1" minValue="0" maxValue="0"/>
    </cacheField>
    <cacheField name="ALBERGO" numFmtId="0">
      <sharedItems containsNonDate="0" containsBlank="1" count="7">
        <m/>
        <s v="Mat.Suite città" u="1"/>
        <s v="vedi altro" u="1"/>
        <s v="Sing.Superior" u="1"/>
        <s v="Tri.Suite Terrace" u="1"/>
        <s v="Mat.Suite Laguna" u="1"/>
        <s v="Mat.Suite Entrata" u="1"/>
      </sharedItems>
    </cacheField>
    <cacheField name="CODICE" numFmtId="0">
      <sharedItems containsNonDate="0" containsString="0" containsBlank="1" containsNumber="1" containsInteger="1" minValue="1" maxValue="6" count="7">
        <m/>
        <n v="1" u="1"/>
        <n v="2" u="1"/>
        <n v="3" u="1"/>
        <n v="4" u="1"/>
        <n v="5" u="1"/>
        <n v="6" u="1"/>
      </sharedItems>
    </cacheField>
    <cacheField name="COSTO hotel" numFmtId="164">
      <sharedItems containsMixedTypes="1" containsNumber="1" containsInteger="1" minValue="0" maxValue="0"/>
    </cacheField>
    <cacheField name="TOTALE" numFmtId="164">
      <sharedItems containsMixedTypes="1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9"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s v=""/>
    <x v="0"/>
    <s v=""/>
    <x v="0"/>
    <x v="0"/>
    <s v=""/>
    <s v=""/>
  </r>
  <r>
    <x v="0"/>
    <x v="0"/>
    <x v="0"/>
    <x v="0"/>
    <x v="0"/>
    <n v="0"/>
    <x v="0"/>
    <n v="0"/>
    <x v="0"/>
    <n v="0"/>
    <x v="0"/>
    <x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8AE5FE5-C0D7-D34D-9AAC-18944944C021}" name="Tabella pivot5" cacheId="35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 rowHeaderCaption="HOTEL">
  <location ref="A3:A4" firstHeaderRow="1" firstDataRow="1" firstDataCol="1"/>
  <pivotFields count="14">
    <pivotField axis="axisRow" showAll="0">
      <items count="53">
        <item sd="0" m="1" x="39"/>
        <item m="1" x="49"/>
        <item m="1" x="30"/>
        <item m="1" x="33"/>
        <item m="1" x="50"/>
        <item m="1" x="36"/>
        <item m="1" x="38"/>
        <item sd="0" m="1" x="26"/>
        <item m="1" x="32"/>
        <item m="1" x="18"/>
        <item m="1" x="17"/>
        <item sd="0" m="1" x="37"/>
        <item m="1" x="25"/>
        <item sd="0" m="1" x="23"/>
        <item m="1" x="27"/>
        <item m="1" x="28"/>
        <item m="1" x="31"/>
        <item sd="0" m="1" x="20"/>
        <item m="1" x="21"/>
        <item m="1" x="35"/>
        <item m="1" x="16"/>
        <item sd="0" m="1" x="24"/>
        <item m="1" x="22"/>
        <item m="1" x="29"/>
        <item x="0"/>
        <item m="1" x="40"/>
        <item m="1" x="41"/>
        <item m="1" x="42"/>
        <item m="1" x="51"/>
        <item m="1" x="19"/>
        <item m="1" x="34"/>
        <item m="1" x="43"/>
        <item m="1" x="44"/>
        <item m="1" x="45"/>
        <item m="1" x="48"/>
        <item m="1" x="46"/>
        <item m="1" x="47"/>
        <item m="1" x="11"/>
        <item m="1" x="12"/>
        <item m="1" x="13"/>
        <item m="1" x="14"/>
        <item m="1" x="15"/>
        <item m="1" x="1"/>
        <item m="1" x="2"/>
        <item m="1" x="3"/>
        <item m="1" x="4"/>
        <item m="1" x="5"/>
        <item m="1" x="6"/>
        <item m="1" x="7"/>
        <item m="1" x="8"/>
        <item m="1" x="9"/>
        <item m="1" x="1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8">
        <item m="1" x="1"/>
        <item m="1" x="6"/>
        <item m="1" x="5"/>
        <item m="1" x="4"/>
        <item m="1" x="2"/>
        <item x="0"/>
        <item m="1" x="3"/>
        <item t="default"/>
      </items>
    </pivotField>
    <pivotField axis="axisRow" showAll="0">
      <items count="8">
        <item m="1" x="1"/>
        <item m="1" x="2"/>
        <item m="1" x="3"/>
        <item m="1" x="4"/>
        <item m="1" x="5"/>
        <item h="1" x="0"/>
        <item m="1" x="6"/>
        <item t="default"/>
      </items>
    </pivotField>
    <pivotField showAll="0"/>
    <pivotField showAll="0"/>
  </pivotFields>
  <rowFields count="3">
    <field x="11"/>
    <field x="0"/>
    <field x="10"/>
  </rowFields>
  <rowItems count="1">
    <i t="grand">
      <x/>
    </i>
  </rowItems>
  <colItems count="1">
    <i/>
  </colItems>
  <formats count="4">
    <format dxfId="97">
      <pivotArea dataOnly="0" labelOnly="1" outline="0" axis="axisValues" fieldPosition="0"/>
    </format>
    <format dxfId="96">
      <pivotArea dataOnly="0" labelOnly="1" outline="0" axis="axisValues" fieldPosition="0"/>
    </format>
    <format dxfId="95">
      <pivotArea field="11" type="button" dataOnly="0" labelOnly="1" outline="0" axis="axisRow" fieldPosition="0"/>
    </format>
    <format dxfId="94">
      <pivotArea outline="0" collapsedLevelsAreSubtotals="1" fieldPosition="0"/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C172B39-57B5-3044-9B93-2D3760FA23B9}" name="Tabella pivot6" cacheId="35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A3:C6" firstHeaderRow="1" firstDataRow="3" firstDataCol="1"/>
  <pivotFields count="14">
    <pivotField axis="axisRow" showAll="0">
      <items count="53">
        <item m="1" x="39"/>
        <item m="1" x="49"/>
        <item m="1" x="30"/>
        <item m="1" x="33"/>
        <item m="1" x="50"/>
        <item m="1" x="36"/>
        <item m="1" x="38"/>
        <item m="1" x="26"/>
        <item m="1" x="32"/>
        <item m="1" x="18"/>
        <item m="1" x="17"/>
        <item m="1" x="37"/>
        <item m="1" x="25"/>
        <item m="1" x="23"/>
        <item m="1" x="27"/>
        <item m="1" x="28"/>
        <item m="1" x="31"/>
        <item m="1" x="20"/>
        <item m="1" x="21"/>
        <item m="1" x="35"/>
        <item m="1" x="16"/>
        <item m="1" x="24"/>
        <item m="1" x="22"/>
        <item m="1" x="29"/>
        <item x="0"/>
        <item m="1" x="40"/>
        <item m="1" x="41"/>
        <item m="1" x="42"/>
        <item m="1" x="51"/>
        <item m="1" x="19"/>
        <item m="1" x="34"/>
        <item m="1" x="43"/>
        <item m="1" x="44"/>
        <item m="1" x="45"/>
        <item m="1" x="48"/>
        <item m="1" x="46"/>
        <item m="1" x="47"/>
        <item m="1" x="11"/>
        <item m="1" x="12"/>
        <item m="1" x="13"/>
        <item m="1" x="14"/>
        <item m="1" x="15"/>
        <item m="1" x="1"/>
        <item m="1" x="2"/>
        <item m="1" x="3"/>
        <item m="1" x="4"/>
        <item m="1" x="5"/>
        <item m="1" x="6"/>
        <item m="1" x="7"/>
        <item m="1" x="8"/>
        <item m="1" x="9"/>
        <item m="1" x="10"/>
        <item t="default"/>
      </items>
    </pivotField>
    <pivotField axis="axisRow" dataField="1" multipleItemSelectionAllowed="1" showAll="0">
      <items count="6">
        <item m="1" x="1"/>
        <item m="1" x="2"/>
        <item m="1" x="3"/>
        <item h="1" x="0"/>
        <item m="1" x="4"/>
        <item t="default"/>
      </items>
    </pivotField>
    <pivotField axis="axisRow" showAll="0">
      <items count="6">
        <item m="1" x="2"/>
        <item m="1" x="3"/>
        <item m="1" x="4"/>
        <item m="1" x="1"/>
        <item x="0"/>
        <item t="default"/>
      </items>
    </pivotField>
    <pivotField axis="axisRow" showAll="0">
      <items count="12">
        <item m="1" x="3"/>
        <item m="1" x="7"/>
        <item m="1" x="6"/>
        <item m="1" x="5"/>
        <item m="1" x="4"/>
        <item m="1" x="2"/>
        <item m="1" x="8"/>
        <item x="0"/>
        <item m="1" x="9"/>
        <item m="1" x="10"/>
        <item m="1" x="1"/>
        <item t="default"/>
      </items>
    </pivotField>
    <pivotField axis="axisCol" multipleItemSelectionAllowed="1" showAll="0">
      <items count="5">
        <item m="1" x="2"/>
        <item m="1" x="1"/>
        <item h="1" x="0"/>
        <item m="1" x="3"/>
        <item t="default"/>
      </items>
    </pivotField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4">
    <field x="1"/>
    <field x="0"/>
    <field x="2"/>
    <field x="3"/>
  </rowFields>
  <rowItems count="1">
    <i t="grand">
      <x/>
    </i>
  </rowItems>
  <colFields count="2">
    <field x="4"/>
    <field x="-2"/>
  </colFields>
  <colItems count="2">
    <i t="grand">
      <x/>
    </i>
    <i t="grand" i="1">
      <x v="1"/>
    </i>
  </colItems>
  <dataFields count="2">
    <dataField name="Somma di COSTO" fld="5" baseField="0" baseItem="0"/>
    <dataField name="Conteggio di TITOLO" fld="1" subtotal="count" baseField="0" baseItem="0"/>
  </dataFields>
  <formats count="91">
    <format dxfId="93">
      <pivotArea dataOnly="0" labelOnly="1" fieldPosition="0">
        <references count="1">
          <reference field="4" count="1">
            <x v="0"/>
          </reference>
        </references>
      </pivotArea>
    </format>
    <format dxfId="92">
      <pivotArea dataOnly="0" labelOnly="1" grandCol="1" outline="0" fieldPosition="0"/>
    </format>
    <format dxfId="91">
      <pivotArea dataOnly="0" labelOnly="1" fieldPosition="0">
        <references count="1">
          <reference field="4" count="1">
            <x v="1"/>
          </reference>
        </references>
      </pivotArea>
    </format>
    <format dxfId="90">
      <pivotArea collapsedLevelsAreSubtotals="1" fieldPosition="0">
        <references count="3">
          <reference field="4294967294" count="1" selected="0">
            <x v="0"/>
          </reference>
          <reference field="1" count="1">
            <x v="1"/>
          </reference>
          <reference field="4" count="1" selected="0">
            <x v="1"/>
          </reference>
        </references>
      </pivotArea>
    </format>
    <format dxfId="89">
      <pivotArea field="1" grandCol="1" collapsedLevelsAreSubtotals="1" axis="axisRow" fieldPosition="0">
        <references count="2">
          <reference field="4294967294" count="1" selected="0">
            <x v="0"/>
          </reference>
          <reference field="1" count="1">
            <x v="1"/>
          </reference>
        </references>
      </pivotArea>
    </format>
    <format dxfId="88">
      <pivotArea collapsedLevelsAreSubtotals="1" fieldPosition="0">
        <references count="4">
          <reference field="4294967294" count="1" selected="0">
            <x v="0"/>
          </reference>
          <reference field="0" count="1">
            <x v="1"/>
          </reference>
          <reference field="1" count="1" selected="0">
            <x v="1"/>
          </reference>
          <reference field="4" count="1" selected="0">
            <x v="1"/>
          </reference>
        </references>
      </pivotArea>
    </format>
    <format dxfId="87">
      <pivotArea collapsedLevelsAreSubtotals="1" fieldPosition="0">
        <references count="5">
          <reference field="4294967294" count="1" selected="0">
            <x v="0"/>
          </reference>
          <reference field="0" count="1" selected="0">
            <x v="1"/>
          </reference>
          <reference field="1" count="1" selected="0">
            <x v="1"/>
          </reference>
          <reference field="2" count="1">
            <x v="1"/>
          </reference>
          <reference field="4" count="1" selected="0">
            <x v="1"/>
          </reference>
        </references>
      </pivotArea>
    </format>
    <format dxfId="86">
      <pivotArea collapsedLevelsAreSubtotals="1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1" count="1" selected="0">
            <x v="1"/>
          </reference>
          <reference field="2" count="1" selected="0">
            <x v="1"/>
          </reference>
          <reference field="3" count="1">
            <x v="5"/>
          </reference>
          <reference field="4" count="1" selected="0">
            <x v="1"/>
          </reference>
        </references>
      </pivotArea>
    </format>
    <format dxfId="85">
      <pivotArea collapsedLevelsAreSubtotals="1" fieldPosition="0">
        <references count="4">
          <reference field="4294967294" count="1" selected="0">
            <x v="0"/>
          </reference>
          <reference field="0" count="1">
            <x v="2"/>
          </reference>
          <reference field="1" count="1" selected="0">
            <x v="1"/>
          </reference>
          <reference field="4" count="1" selected="0">
            <x v="1"/>
          </reference>
        </references>
      </pivotArea>
    </format>
    <format dxfId="84">
      <pivotArea collapsedLevelsAreSubtotals="1" fieldPosition="0">
        <references count="5">
          <reference field="4294967294" count="1" selected="0">
            <x v="0"/>
          </reference>
          <reference field="0" count="1" selected="0">
            <x v="2"/>
          </reference>
          <reference field="1" count="1" selected="0">
            <x v="1"/>
          </reference>
          <reference field="2" count="1">
            <x v="2"/>
          </reference>
          <reference field="4" count="1" selected="0">
            <x v="1"/>
          </reference>
        </references>
      </pivotArea>
    </format>
    <format dxfId="83">
      <pivotArea collapsedLevelsAreSubtotals="1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1" count="1" selected="0">
            <x v="1"/>
          </reference>
          <reference field="2" count="1" selected="0">
            <x v="2"/>
          </reference>
          <reference field="3" count="1">
            <x v="1"/>
          </reference>
          <reference field="4" count="1" selected="0">
            <x v="1"/>
          </reference>
        </references>
      </pivotArea>
    </format>
    <format dxfId="82">
      <pivotArea collapsedLevelsAreSubtotals="1" fieldPosition="0">
        <references count="4">
          <reference field="4294967294" count="1" selected="0">
            <x v="0"/>
          </reference>
          <reference field="0" count="1">
            <x v="6"/>
          </reference>
          <reference field="1" count="1" selected="0">
            <x v="1"/>
          </reference>
          <reference field="4" count="1" selected="0">
            <x v="1"/>
          </reference>
        </references>
      </pivotArea>
    </format>
    <format dxfId="81">
      <pivotArea collapsedLevelsAreSubtotals="1" fieldPosition="0">
        <references count="5">
          <reference field="4294967294" count="1" selected="0">
            <x v="0"/>
          </reference>
          <reference field="0" count="1" selected="0">
            <x v="6"/>
          </reference>
          <reference field="1" count="1" selected="0">
            <x v="1"/>
          </reference>
          <reference field="2" count="1">
            <x v="2"/>
          </reference>
          <reference field="4" count="1" selected="0">
            <x v="1"/>
          </reference>
        </references>
      </pivotArea>
    </format>
    <format dxfId="80">
      <pivotArea collapsedLevelsAreSubtotals="1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1" count="1" selected="0">
            <x v="1"/>
          </reference>
          <reference field="2" count="1" selected="0">
            <x v="2"/>
          </reference>
          <reference field="3" count="1">
            <x v="1"/>
          </reference>
          <reference field="4" count="1" selected="0">
            <x v="1"/>
          </reference>
        </references>
      </pivotArea>
    </format>
    <format dxfId="79">
      <pivotArea collapsedLevelsAreSubtotals="1" fieldPosition="0">
        <references count="4">
          <reference field="4294967294" count="1" selected="0">
            <x v="0"/>
          </reference>
          <reference field="0" count="1">
            <x v="9"/>
          </reference>
          <reference field="1" count="1" selected="0">
            <x v="1"/>
          </reference>
          <reference field="4" count="1" selected="0">
            <x v="1"/>
          </reference>
        </references>
      </pivotArea>
    </format>
    <format dxfId="78">
      <pivotArea collapsedLevelsAreSubtotals="1" fieldPosition="0">
        <references count="5">
          <reference field="4294967294" count="1" selected="0">
            <x v="0"/>
          </reference>
          <reference field="0" count="1" selected="0">
            <x v="9"/>
          </reference>
          <reference field="1" count="1" selected="0">
            <x v="1"/>
          </reference>
          <reference field="2" count="1">
            <x v="0"/>
          </reference>
          <reference field="4" count="1" selected="0">
            <x v="1"/>
          </reference>
        </references>
      </pivotArea>
    </format>
    <format dxfId="77">
      <pivotArea collapsedLevelsAreSubtotals="1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1" count="1" selected="0">
            <x v="1"/>
          </reference>
          <reference field="2" count="1" selected="0">
            <x v="0"/>
          </reference>
          <reference field="3" count="1">
            <x v="7"/>
          </reference>
          <reference field="4" count="1" selected="0">
            <x v="1"/>
          </reference>
        </references>
      </pivotArea>
    </format>
    <format dxfId="76">
      <pivotArea collapsedLevelsAreSubtotals="1" fieldPosition="0">
        <references count="4">
          <reference field="4294967294" count="1" selected="0">
            <x v="0"/>
          </reference>
          <reference field="0" count="1">
            <x v="10"/>
          </reference>
          <reference field="1" count="1" selected="0">
            <x v="1"/>
          </reference>
          <reference field="4" count="1" selected="0">
            <x v="1"/>
          </reference>
        </references>
      </pivotArea>
    </format>
    <format dxfId="75">
      <pivotArea collapsedLevelsAreSubtotals="1" fieldPosition="0">
        <references count="5">
          <reference field="4294967294" count="1" selected="0">
            <x v="0"/>
          </reference>
          <reference field="0" count="1" selected="0">
            <x v="10"/>
          </reference>
          <reference field="1" count="1" selected="0">
            <x v="1"/>
          </reference>
          <reference field="2" count="1">
            <x v="0"/>
          </reference>
          <reference field="4" count="1" selected="0">
            <x v="1"/>
          </reference>
        </references>
      </pivotArea>
    </format>
    <format dxfId="74">
      <pivotArea collapsedLevelsAreSubtotals="1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1" count="1" selected="0">
            <x v="1"/>
          </reference>
          <reference field="2" count="1" selected="0">
            <x v="0"/>
          </reference>
          <reference field="3" count="1">
            <x v="7"/>
          </reference>
          <reference field="4" count="1" selected="0">
            <x v="1"/>
          </reference>
        </references>
      </pivotArea>
    </format>
    <format dxfId="73">
      <pivotArea collapsedLevelsAreSubtotals="1" fieldPosition="0">
        <references count="4">
          <reference field="4294967294" count="1" selected="0">
            <x v="0"/>
          </reference>
          <reference field="0" count="1">
            <x v="14"/>
          </reference>
          <reference field="1" count="1" selected="0">
            <x v="1"/>
          </reference>
          <reference field="4" count="1" selected="0">
            <x v="1"/>
          </reference>
        </references>
      </pivotArea>
    </format>
    <format dxfId="72">
      <pivotArea collapsedLevelsAreSubtotals="1" fieldPosition="0">
        <references count="5">
          <reference field="4294967294" count="1" selected="0">
            <x v="0"/>
          </reference>
          <reference field="0" count="1" selected="0">
            <x v="14"/>
          </reference>
          <reference field="1" count="1" selected="0">
            <x v="1"/>
          </reference>
          <reference field="2" count="1">
            <x v="4"/>
          </reference>
          <reference field="4" count="1" selected="0">
            <x v="1"/>
          </reference>
        </references>
      </pivotArea>
    </format>
    <format dxfId="71">
      <pivotArea collapsedLevelsAreSubtotals="1" fieldPosition="0">
        <references count="6">
          <reference field="4294967294" count="1" selected="0">
            <x v="0"/>
          </reference>
          <reference field="0" count="1" selected="0">
            <x v="14"/>
          </reference>
          <reference field="1" count="1" selected="0">
            <x v="1"/>
          </reference>
          <reference field="2" count="1" selected="0">
            <x v="4"/>
          </reference>
          <reference field="3" count="1">
            <x v="7"/>
          </reference>
          <reference field="4" count="1" selected="0">
            <x v="1"/>
          </reference>
        </references>
      </pivotArea>
    </format>
    <format dxfId="70">
      <pivotArea collapsedLevelsAreSubtotals="1" fieldPosition="0">
        <references count="4">
          <reference field="4294967294" count="1" selected="0">
            <x v="0"/>
          </reference>
          <reference field="0" count="1">
            <x v="15"/>
          </reference>
          <reference field="1" count="1" selected="0">
            <x v="1"/>
          </reference>
          <reference field="4" count="1" selected="0">
            <x v="1"/>
          </reference>
        </references>
      </pivotArea>
    </format>
    <format dxfId="69">
      <pivotArea collapsedLevelsAreSubtotals="1" fieldPosition="0">
        <references count="5">
          <reference field="4294967294" count="1" selected="0">
            <x v="0"/>
          </reference>
          <reference field="0" count="1" selected="0">
            <x v="15"/>
          </reference>
          <reference field="1" count="1" selected="0">
            <x v="1"/>
          </reference>
          <reference field="2" count="1">
            <x v="4"/>
          </reference>
          <reference field="4" count="1" selected="0">
            <x v="1"/>
          </reference>
        </references>
      </pivotArea>
    </format>
    <format dxfId="68">
      <pivotArea collapsedLevelsAreSubtotals="1" fieldPosition="0">
        <references count="6">
          <reference field="4294967294" count="1" selected="0">
            <x v="0"/>
          </reference>
          <reference field="0" count="1" selected="0">
            <x v="15"/>
          </reference>
          <reference field="1" count="1" selected="0">
            <x v="1"/>
          </reference>
          <reference field="2" count="1" selected="0">
            <x v="4"/>
          </reference>
          <reference field="3" count="1">
            <x v="7"/>
          </reference>
          <reference field="4" count="1" selected="0">
            <x v="1"/>
          </reference>
        </references>
      </pivotArea>
    </format>
    <format dxfId="67">
      <pivotArea collapsedLevelsAreSubtotals="1" fieldPosition="0">
        <references count="4">
          <reference field="4294967294" count="1" selected="0">
            <x v="0"/>
          </reference>
          <reference field="0" count="1">
            <x v="17"/>
          </reference>
          <reference field="1" count="1" selected="0">
            <x v="1"/>
          </reference>
          <reference field="4" count="1" selected="0">
            <x v="1"/>
          </reference>
        </references>
      </pivotArea>
    </format>
    <format dxfId="66">
      <pivotArea collapsedLevelsAreSubtotals="1" fieldPosition="0">
        <references count="5">
          <reference field="4294967294" count="1" selected="0">
            <x v="0"/>
          </reference>
          <reference field="0" count="1" selected="0">
            <x v="17"/>
          </reference>
          <reference field="1" count="1" selected="0">
            <x v="1"/>
          </reference>
          <reference field="2" count="1">
            <x v="1"/>
          </reference>
          <reference field="4" count="1" selected="0">
            <x v="1"/>
          </reference>
        </references>
      </pivotArea>
    </format>
    <format dxfId="65">
      <pivotArea collapsedLevelsAreSubtotals="1" fieldPosition="0">
        <references count="6">
          <reference field="4294967294" count="1" selected="0">
            <x v="0"/>
          </reference>
          <reference field="0" count="1" selected="0">
            <x v="17"/>
          </reference>
          <reference field="1" count="1" selected="0">
            <x v="1"/>
          </reference>
          <reference field="2" count="1" selected="0">
            <x v="1"/>
          </reference>
          <reference field="3" count="1">
            <x v="5"/>
          </reference>
          <reference field="4" count="1" selected="0">
            <x v="1"/>
          </reference>
        </references>
      </pivotArea>
    </format>
    <format dxfId="64">
      <pivotArea collapsedLevelsAreSubtotals="1" fieldPosition="0">
        <references count="4">
          <reference field="4294967294" count="1" selected="0">
            <x v="0"/>
          </reference>
          <reference field="0" count="1">
            <x v="20"/>
          </reference>
          <reference field="1" count="1" selected="0">
            <x v="1"/>
          </reference>
          <reference field="4" count="1" selected="0">
            <x v="1"/>
          </reference>
        </references>
      </pivotArea>
    </format>
    <format dxfId="63">
      <pivotArea collapsedLevelsAreSubtotals="1" fieldPosition="0">
        <references count="5">
          <reference field="4294967294" count="1" selected="0">
            <x v="0"/>
          </reference>
          <reference field="0" count="1" selected="0">
            <x v="20"/>
          </reference>
          <reference field="1" count="1" selected="0">
            <x v="1"/>
          </reference>
          <reference field="2" count="1">
            <x v="0"/>
          </reference>
          <reference field="4" count="1" selected="0">
            <x v="1"/>
          </reference>
        </references>
      </pivotArea>
    </format>
    <format dxfId="62">
      <pivotArea collapsedLevelsAreSubtotals="1" fieldPosition="0">
        <references count="6">
          <reference field="4294967294" count="1" selected="0">
            <x v="0"/>
          </reference>
          <reference field="0" count="1" selected="0">
            <x v="20"/>
          </reference>
          <reference field="1" count="1" selected="0">
            <x v="1"/>
          </reference>
          <reference field="2" count="1" selected="0">
            <x v="0"/>
          </reference>
          <reference field="3" count="1">
            <x v="7"/>
          </reference>
          <reference field="4" count="1" selected="0">
            <x v="1"/>
          </reference>
        </references>
      </pivotArea>
    </format>
    <format dxfId="61">
      <pivotArea collapsedLevelsAreSubtotals="1" fieldPosition="0">
        <references count="4">
          <reference field="4294967294" count="1" selected="0">
            <x v="0"/>
          </reference>
          <reference field="0" count="1">
            <x v="23"/>
          </reference>
          <reference field="1" count="1" selected="0">
            <x v="1"/>
          </reference>
          <reference field="4" count="1" selected="0">
            <x v="1"/>
          </reference>
        </references>
      </pivotArea>
    </format>
    <format dxfId="60">
      <pivotArea collapsedLevelsAreSubtotals="1" fieldPosition="0">
        <references count="5">
          <reference field="4294967294" count="1" selected="0">
            <x v="0"/>
          </reference>
          <reference field="0" count="1" selected="0">
            <x v="23"/>
          </reference>
          <reference field="1" count="1" selected="0">
            <x v="1"/>
          </reference>
          <reference field="2" count="1">
            <x v="4"/>
          </reference>
          <reference field="4" count="1" selected="0">
            <x v="1"/>
          </reference>
        </references>
      </pivotArea>
    </format>
    <format dxfId="59">
      <pivotArea collapsedLevelsAreSubtotals="1" fieldPosition="0">
        <references count="6">
          <reference field="4294967294" count="1" selected="0">
            <x v="0"/>
          </reference>
          <reference field="0" count="1" selected="0">
            <x v="23"/>
          </reference>
          <reference field="1" count="1" selected="0">
            <x v="1"/>
          </reference>
          <reference field="2" count="1" selected="0">
            <x v="4"/>
          </reference>
          <reference field="3" count="1">
            <x v="7"/>
          </reference>
          <reference field="4" count="1" selected="0">
            <x v="1"/>
          </reference>
        </references>
      </pivotArea>
    </format>
    <format dxfId="58">
      <pivotArea collapsedLevelsAreSubtotals="1" fieldPosition="0">
        <references count="3">
          <reference field="4294967294" count="1" selected="0">
            <x v="0"/>
          </reference>
          <reference field="1" count="1">
            <x v="2"/>
          </reference>
          <reference field="4" count="1" selected="0">
            <x v="1"/>
          </reference>
        </references>
      </pivotArea>
    </format>
    <format dxfId="57">
      <pivotArea collapsedLevelsAreSubtotals="1" fieldPosition="0">
        <references count="4">
          <reference field="4294967294" count="1" selected="0">
            <x v="0"/>
          </reference>
          <reference field="0" count="1">
            <x v="11"/>
          </reference>
          <reference field="1" count="1" selected="0">
            <x v="2"/>
          </reference>
          <reference field="4" count="1" selected="0">
            <x v="1"/>
          </reference>
        </references>
      </pivotArea>
    </format>
    <format dxfId="56">
      <pivotArea collapsedLevelsAreSubtotals="1" fieldPosition="0">
        <references count="5">
          <reference field="4294967294" count="1" selected="0">
            <x v="0"/>
          </reference>
          <reference field="0" count="1" selected="0">
            <x v="11"/>
          </reference>
          <reference field="1" count="1" selected="0">
            <x v="2"/>
          </reference>
          <reference field="2" count="1">
            <x v="3"/>
          </reference>
          <reference field="4" count="1" selected="0">
            <x v="1"/>
          </reference>
        </references>
      </pivotArea>
    </format>
    <format dxfId="55">
      <pivotArea collapsedLevelsAreSubtotals="1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1" count="1" selected="0">
            <x v="2"/>
          </reference>
          <reference field="2" count="1" selected="0">
            <x v="3"/>
          </reference>
          <reference field="3" count="1">
            <x v="2"/>
          </reference>
          <reference field="4" count="1" selected="0">
            <x v="1"/>
          </reference>
        </references>
      </pivotArea>
    </format>
    <format dxfId="54">
      <pivotArea collapsedLevelsAreSubtotals="1" fieldPosition="0">
        <references count="4">
          <reference field="4294967294" count="1" selected="0">
            <x v="0"/>
          </reference>
          <reference field="0" count="1">
            <x v="13"/>
          </reference>
          <reference field="1" count="1" selected="0">
            <x v="2"/>
          </reference>
          <reference field="4" count="1" selected="0">
            <x v="1"/>
          </reference>
        </references>
      </pivotArea>
    </format>
    <format dxfId="53">
      <pivotArea collapsedLevelsAreSubtotals="1" fieldPosition="0">
        <references count="5">
          <reference field="4294967294" count="1" selected="0">
            <x v="0"/>
          </reference>
          <reference field="0" count="1" selected="0">
            <x v="13"/>
          </reference>
          <reference field="1" count="1" selected="0">
            <x v="2"/>
          </reference>
          <reference field="2" count="1">
            <x v="3"/>
          </reference>
          <reference field="4" count="1" selected="0">
            <x v="1"/>
          </reference>
        </references>
      </pivotArea>
    </format>
    <format dxfId="52">
      <pivotArea collapsedLevelsAreSubtotals="1" fieldPosition="0">
        <references count="6">
          <reference field="4294967294" count="1" selected="0">
            <x v="0"/>
          </reference>
          <reference field="0" count="1" selected="0">
            <x v="13"/>
          </reference>
          <reference field="1" count="1" selected="0">
            <x v="2"/>
          </reference>
          <reference field="2" count="1" selected="0">
            <x v="3"/>
          </reference>
          <reference field="3" count="1">
            <x v="3"/>
          </reference>
          <reference field="4" count="1" selected="0">
            <x v="1"/>
          </reference>
        </references>
      </pivotArea>
    </format>
    <format dxfId="51">
      <pivotArea collapsedLevelsAreSubtotals="1" fieldPosition="0">
        <references count="4">
          <reference field="4294967294" count="1" selected="0">
            <x v="0"/>
          </reference>
          <reference field="0" count="1">
            <x v="22"/>
          </reference>
          <reference field="1" count="1" selected="0">
            <x v="2"/>
          </reference>
          <reference field="4" count="1" selected="0">
            <x v="1"/>
          </reference>
        </references>
      </pivotArea>
    </format>
    <format dxfId="50">
      <pivotArea collapsedLevelsAreSubtotals="1" fieldPosition="0">
        <references count="5">
          <reference field="4294967294" count="1" selected="0">
            <x v="0"/>
          </reference>
          <reference field="0" count="1" selected="0">
            <x v="22"/>
          </reference>
          <reference field="1" count="1" selected="0">
            <x v="2"/>
          </reference>
          <reference field="2" count="1">
            <x v="3"/>
          </reference>
          <reference field="4" count="1" selected="0">
            <x v="1"/>
          </reference>
        </references>
      </pivotArea>
    </format>
    <format dxfId="49">
      <pivotArea collapsedLevelsAreSubtotals="1" fieldPosition="0">
        <references count="6">
          <reference field="4294967294" count="1" selected="0">
            <x v="0"/>
          </reference>
          <reference field="0" count="1" selected="0">
            <x v="22"/>
          </reference>
          <reference field="1" count="1" selected="0">
            <x v="2"/>
          </reference>
          <reference field="2" count="1" selected="0">
            <x v="3"/>
          </reference>
          <reference field="3" count="1">
            <x v="4"/>
          </reference>
          <reference field="4" count="1" selected="0">
            <x v="1"/>
          </reference>
        </references>
      </pivotArea>
    </format>
    <format dxfId="48">
      <pivotArea field="4" grandRow="1" outline="0" collapsedLevelsAreSubtotals="1" axis="axisCol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format>
    <format dxfId="47">
      <pivotArea field="1" grandCol="1" collapsedLevelsAreSubtotals="1" axis="axisRow" fieldPosition="0">
        <references count="3">
          <reference field="4294967294" count="1" selected="0">
            <x v="0"/>
          </reference>
          <reference field="0" count="1">
            <x v="1"/>
          </reference>
          <reference field="1" count="1" selected="0">
            <x v="1"/>
          </reference>
        </references>
      </pivotArea>
    </format>
    <format dxfId="46">
      <pivotArea field="2" grandCol="1" collapsedLevelsAreSubtotals="1" axis="axisRow" fieldPosition="2">
        <references count="4">
          <reference field="4294967294" count="1" selected="0">
            <x v="0"/>
          </reference>
          <reference field="0" count="1" selected="0">
            <x v="1"/>
          </reference>
          <reference field="1" count="1" selected="0">
            <x v="1"/>
          </reference>
          <reference field="2" count="1">
            <x v="1"/>
          </reference>
        </references>
      </pivotArea>
    </format>
    <format dxfId="45">
      <pivotArea field="3" grandCol="1" collapsedLevelsAreSubtotals="1" axis="axisRow" fieldPosition="3">
        <references count="5">
          <reference field="4294967294" count="1" selected="0">
            <x v="0"/>
          </reference>
          <reference field="0" count="1" selected="0">
            <x v="1"/>
          </reference>
          <reference field="1" count="1" selected="0">
            <x v="1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44">
      <pivotArea field="1" grandCol="1" collapsedLevelsAreSubtotals="1" axis="axisRow" fieldPosition="0">
        <references count="3">
          <reference field="4294967294" count="1" selected="0">
            <x v="0"/>
          </reference>
          <reference field="0" count="1">
            <x v="2"/>
          </reference>
          <reference field="1" count="1" selected="0">
            <x v="1"/>
          </reference>
        </references>
      </pivotArea>
    </format>
    <format dxfId="43">
      <pivotArea field="2" grandCol="1" collapsedLevelsAreSubtotals="1" axis="axisRow" fieldPosition="2">
        <references count="4">
          <reference field="4294967294" count="1" selected="0">
            <x v="0"/>
          </reference>
          <reference field="0" count="1" selected="0">
            <x v="2"/>
          </reference>
          <reference field="1" count="1" selected="0">
            <x v="1"/>
          </reference>
          <reference field="2" count="1">
            <x v="2"/>
          </reference>
        </references>
      </pivotArea>
    </format>
    <format dxfId="42">
      <pivotArea field="3" grandCol="1" collapsedLevelsAreSubtotals="1" axis="axisRow" fieldPosition="3">
        <references count="5">
          <reference field="4294967294" count="1" selected="0">
            <x v="0"/>
          </reference>
          <reference field="0" count="1" selected="0">
            <x v="2"/>
          </reference>
          <reference field="1" count="1" selected="0">
            <x v="1"/>
          </reference>
          <reference field="2" count="1" selected="0">
            <x v="2"/>
          </reference>
          <reference field="3" count="1">
            <x v="1"/>
          </reference>
        </references>
      </pivotArea>
    </format>
    <format dxfId="41">
      <pivotArea field="1" grandCol="1" collapsedLevelsAreSubtotals="1" axis="axisRow" fieldPosition="0">
        <references count="3">
          <reference field="4294967294" count="1" selected="0">
            <x v="0"/>
          </reference>
          <reference field="0" count="1">
            <x v="6"/>
          </reference>
          <reference field="1" count="1" selected="0">
            <x v="1"/>
          </reference>
        </references>
      </pivotArea>
    </format>
    <format dxfId="40">
      <pivotArea field="2" grandCol="1" collapsedLevelsAreSubtotals="1" axis="axisRow" fieldPosition="2">
        <references count="4">
          <reference field="4294967294" count="1" selected="0">
            <x v="0"/>
          </reference>
          <reference field="0" count="1" selected="0">
            <x v="6"/>
          </reference>
          <reference field="1" count="1" selected="0">
            <x v="1"/>
          </reference>
          <reference field="2" count="1">
            <x v="2"/>
          </reference>
        </references>
      </pivotArea>
    </format>
    <format dxfId="39">
      <pivotArea field="3" grandCol="1" collapsedLevelsAreSubtotals="1" axis="axisRow" fieldPosition="3">
        <references count="5">
          <reference field="4294967294" count="1" selected="0">
            <x v="0"/>
          </reference>
          <reference field="0" count="1" selected="0">
            <x v="6"/>
          </reference>
          <reference field="1" count="1" selected="0">
            <x v="1"/>
          </reference>
          <reference field="2" count="1" selected="0">
            <x v="2"/>
          </reference>
          <reference field="3" count="1">
            <x v="1"/>
          </reference>
        </references>
      </pivotArea>
    </format>
    <format dxfId="38">
      <pivotArea field="1" grandCol="1" collapsedLevelsAreSubtotals="1" axis="axisRow" fieldPosition="0">
        <references count="3">
          <reference field="4294967294" count="1" selected="0">
            <x v="0"/>
          </reference>
          <reference field="0" count="1">
            <x v="9"/>
          </reference>
          <reference field="1" count="1" selected="0">
            <x v="1"/>
          </reference>
        </references>
      </pivotArea>
    </format>
    <format dxfId="37">
      <pivotArea field="2" grandCol="1" collapsedLevelsAreSubtotals="1" axis="axisRow" fieldPosition="2">
        <references count="4">
          <reference field="4294967294" count="1" selected="0">
            <x v="0"/>
          </reference>
          <reference field="0" count="1" selected="0">
            <x v="9"/>
          </reference>
          <reference field="1" count="1" selected="0">
            <x v="1"/>
          </reference>
          <reference field="2" count="1">
            <x v="0"/>
          </reference>
        </references>
      </pivotArea>
    </format>
    <format dxfId="36">
      <pivotArea field="3" grandCol="1" collapsedLevelsAreSubtotals="1" axis="axisRow" fieldPosition="3">
        <references count="5">
          <reference field="4294967294" count="1" selected="0">
            <x v="0"/>
          </reference>
          <reference field="0" count="1" selected="0">
            <x v="9"/>
          </reference>
          <reference field="1" count="1" selected="0">
            <x v="1"/>
          </reference>
          <reference field="2" count="1" selected="0">
            <x v="0"/>
          </reference>
          <reference field="3" count="1">
            <x v="7"/>
          </reference>
        </references>
      </pivotArea>
    </format>
    <format dxfId="35">
      <pivotArea field="1" grandCol="1" collapsedLevelsAreSubtotals="1" axis="axisRow" fieldPosition="0">
        <references count="3">
          <reference field="4294967294" count="1" selected="0">
            <x v="0"/>
          </reference>
          <reference field="0" count="1">
            <x v="10"/>
          </reference>
          <reference field="1" count="1" selected="0">
            <x v="1"/>
          </reference>
        </references>
      </pivotArea>
    </format>
    <format dxfId="34">
      <pivotArea field="2" grandCol="1" collapsedLevelsAreSubtotals="1" axis="axisRow" fieldPosition="2">
        <references count="4">
          <reference field="4294967294" count="1" selected="0">
            <x v="0"/>
          </reference>
          <reference field="0" count="1" selected="0">
            <x v="10"/>
          </reference>
          <reference field="1" count="1" selected="0">
            <x v="1"/>
          </reference>
          <reference field="2" count="1">
            <x v="0"/>
          </reference>
        </references>
      </pivotArea>
    </format>
    <format dxfId="33">
      <pivotArea field="3" grandCol="1" collapsedLevelsAreSubtotals="1" axis="axisRow" fieldPosition="3">
        <references count="5">
          <reference field="4294967294" count="1" selected="0">
            <x v="0"/>
          </reference>
          <reference field="0" count="1" selected="0">
            <x v="10"/>
          </reference>
          <reference field="1" count="1" selected="0">
            <x v="1"/>
          </reference>
          <reference field="2" count="1" selected="0">
            <x v="0"/>
          </reference>
          <reference field="3" count="1">
            <x v="7"/>
          </reference>
        </references>
      </pivotArea>
    </format>
    <format dxfId="32">
      <pivotArea field="1" grandCol="1" collapsedLevelsAreSubtotals="1" axis="axisRow" fieldPosition="0">
        <references count="3">
          <reference field="4294967294" count="1" selected="0">
            <x v="0"/>
          </reference>
          <reference field="0" count="1">
            <x v="14"/>
          </reference>
          <reference field="1" count="1" selected="0">
            <x v="1"/>
          </reference>
        </references>
      </pivotArea>
    </format>
    <format dxfId="31">
      <pivotArea field="2" grandCol="1" collapsedLevelsAreSubtotals="1" axis="axisRow" fieldPosition="2">
        <references count="4">
          <reference field="4294967294" count="1" selected="0">
            <x v="0"/>
          </reference>
          <reference field="0" count="1" selected="0">
            <x v="14"/>
          </reference>
          <reference field="1" count="1" selected="0">
            <x v="1"/>
          </reference>
          <reference field="2" count="1">
            <x v="4"/>
          </reference>
        </references>
      </pivotArea>
    </format>
    <format dxfId="30">
      <pivotArea field="3" grandCol="1" collapsedLevelsAreSubtotals="1" axis="axisRow" fieldPosition="3">
        <references count="5">
          <reference field="4294967294" count="1" selected="0">
            <x v="0"/>
          </reference>
          <reference field="0" count="1" selected="0">
            <x v="14"/>
          </reference>
          <reference field="1" count="1" selected="0">
            <x v="1"/>
          </reference>
          <reference field="2" count="1" selected="0">
            <x v="4"/>
          </reference>
          <reference field="3" count="1">
            <x v="7"/>
          </reference>
        </references>
      </pivotArea>
    </format>
    <format dxfId="29">
      <pivotArea field="1" grandCol="1" collapsedLevelsAreSubtotals="1" axis="axisRow" fieldPosition="0">
        <references count="3">
          <reference field="4294967294" count="1" selected="0">
            <x v="0"/>
          </reference>
          <reference field="0" count="1">
            <x v="15"/>
          </reference>
          <reference field="1" count="1" selected="0">
            <x v="1"/>
          </reference>
        </references>
      </pivotArea>
    </format>
    <format dxfId="28">
      <pivotArea field="2" grandCol="1" collapsedLevelsAreSubtotals="1" axis="axisRow" fieldPosition="2">
        <references count="4">
          <reference field="4294967294" count="1" selected="0">
            <x v="0"/>
          </reference>
          <reference field="0" count="1" selected="0">
            <x v="15"/>
          </reference>
          <reference field="1" count="1" selected="0">
            <x v="1"/>
          </reference>
          <reference field="2" count="1">
            <x v="4"/>
          </reference>
        </references>
      </pivotArea>
    </format>
    <format dxfId="27">
      <pivotArea field="3" grandCol="1" collapsedLevelsAreSubtotals="1" axis="axisRow" fieldPosition="3">
        <references count="5">
          <reference field="4294967294" count="1" selected="0">
            <x v="0"/>
          </reference>
          <reference field="0" count="1" selected="0">
            <x v="15"/>
          </reference>
          <reference field="1" count="1" selected="0">
            <x v="1"/>
          </reference>
          <reference field="2" count="1" selected="0">
            <x v="4"/>
          </reference>
          <reference field="3" count="1">
            <x v="7"/>
          </reference>
        </references>
      </pivotArea>
    </format>
    <format dxfId="26">
      <pivotArea field="1" grandCol="1" collapsedLevelsAreSubtotals="1" axis="axisRow" fieldPosition="0">
        <references count="3">
          <reference field="4294967294" count="1" selected="0">
            <x v="0"/>
          </reference>
          <reference field="0" count="1">
            <x v="17"/>
          </reference>
          <reference field="1" count="1" selected="0">
            <x v="1"/>
          </reference>
        </references>
      </pivotArea>
    </format>
    <format dxfId="25">
      <pivotArea field="2" grandCol="1" collapsedLevelsAreSubtotals="1" axis="axisRow" fieldPosition="2">
        <references count="4">
          <reference field="4294967294" count="1" selected="0">
            <x v="0"/>
          </reference>
          <reference field="0" count="1" selected="0">
            <x v="17"/>
          </reference>
          <reference field="1" count="1" selected="0">
            <x v="1"/>
          </reference>
          <reference field="2" count="1">
            <x v="1"/>
          </reference>
        </references>
      </pivotArea>
    </format>
    <format dxfId="24">
      <pivotArea field="3" grandCol="1" collapsedLevelsAreSubtotals="1" axis="axisRow" fieldPosition="3">
        <references count="5">
          <reference field="4294967294" count="1" selected="0">
            <x v="0"/>
          </reference>
          <reference field="0" count="1" selected="0">
            <x v="17"/>
          </reference>
          <reference field="1" count="1" selected="0">
            <x v="1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23">
      <pivotArea field="1" grandCol="1" collapsedLevelsAreSubtotals="1" axis="axisRow" fieldPosition="0">
        <references count="3">
          <reference field="4294967294" count="1" selected="0">
            <x v="0"/>
          </reference>
          <reference field="0" count="1">
            <x v="20"/>
          </reference>
          <reference field="1" count="1" selected="0">
            <x v="1"/>
          </reference>
        </references>
      </pivotArea>
    </format>
    <format dxfId="22">
      <pivotArea field="2" grandCol="1" collapsedLevelsAreSubtotals="1" axis="axisRow" fieldPosition="2">
        <references count="4">
          <reference field="4294967294" count="1" selected="0">
            <x v="0"/>
          </reference>
          <reference field="0" count="1" selected="0">
            <x v="20"/>
          </reference>
          <reference field="1" count="1" selected="0">
            <x v="1"/>
          </reference>
          <reference field="2" count="1">
            <x v="0"/>
          </reference>
        </references>
      </pivotArea>
    </format>
    <format dxfId="21">
      <pivotArea field="3" grandCol="1" collapsedLevelsAreSubtotals="1" axis="axisRow" fieldPosition="3">
        <references count="5">
          <reference field="4294967294" count="1" selected="0">
            <x v="0"/>
          </reference>
          <reference field="0" count="1" selected="0">
            <x v="20"/>
          </reference>
          <reference field="1" count="1" selected="0">
            <x v="1"/>
          </reference>
          <reference field="2" count="1" selected="0">
            <x v="0"/>
          </reference>
          <reference field="3" count="1">
            <x v="7"/>
          </reference>
        </references>
      </pivotArea>
    </format>
    <format dxfId="20">
      <pivotArea field="1" grandCol="1" collapsedLevelsAreSubtotals="1" axis="axisRow" fieldPosition="0">
        <references count="3">
          <reference field="4294967294" count="1" selected="0">
            <x v="0"/>
          </reference>
          <reference field="0" count="1">
            <x v="23"/>
          </reference>
          <reference field="1" count="1" selected="0">
            <x v="1"/>
          </reference>
        </references>
      </pivotArea>
    </format>
    <format dxfId="19">
      <pivotArea field="2" grandCol="1" collapsedLevelsAreSubtotals="1" axis="axisRow" fieldPosition="2">
        <references count="4">
          <reference field="4294967294" count="1" selected="0">
            <x v="0"/>
          </reference>
          <reference field="0" count="1" selected="0">
            <x v="23"/>
          </reference>
          <reference field="1" count="1" selected="0">
            <x v="1"/>
          </reference>
          <reference field="2" count="1">
            <x v="4"/>
          </reference>
        </references>
      </pivotArea>
    </format>
    <format dxfId="18">
      <pivotArea field="3" grandCol="1" collapsedLevelsAreSubtotals="1" axis="axisRow" fieldPosition="3">
        <references count="5">
          <reference field="4294967294" count="1" selected="0">
            <x v="0"/>
          </reference>
          <reference field="0" count="1" selected="0">
            <x v="23"/>
          </reference>
          <reference field="1" count="1" selected="0">
            <x v="1"/>
          </reference>
          <reference field="2" count="1" selected="0">
            <x v="4"/>
          </reference>
          <reference field="3" count="1">
            <x v="7"/>
          </reference>
        </references>
      </pivotArea>
    </format>
    <format dxfId="17">
      <pivotArea field="1" grandCol="1" collapsedLevelsAreSubtotals="1" axis="axisRow" fieldPosition="0">
        <references count="2">
          <reference field="4294967294" count="1" selected="0">
            <x v="0"/>
          </reference>
          <reference field="1" count="1">
            <x v="2"/>
          </reference>
        </references>
      </pivotArea>
    </format>
    <format dxfId="16">
      <pivotArea field="1" grandCol="1" collapsedLevelsAreSubtotals="1" axis="axisRow" fieldPosition="0">
        <references count="3">
          <reference field="4294967294" count="1" selected="0">
            <x v="0"/>
          </reference>
          <reference field="0" count="1">
            <x v="11"/>
          </reference>
          <reference field="1" count="1" selected="0">
            <x v="2"/>
          </reference>
        </references>
      </pivotArea>
    </format>
    <format dxfId="15">
      <pivotArea field="2" grandCol="1" collapsedLevelsAreSubtotals="1" axis="axisRow" fieldPosition="2">
        <references count="4">
          <reference field="4294967294" count="1" selected="0">
            <x v="0"/>
          </reference>
          <reference field="0" count="1" selected="0">
            <x v="11"/>
          </reference>
          <reference field="1" count="1" selected="0">
            <x v="2"/>
          </reference>
          <reference field="2" count="1">
            <x v="3"/>
          </reference>
        </references>
      </pivotArea>
    </format>
    <format dxfId="14">
      <pivotArea field="3" grandCol="1" collapsedLevelsAreSubtotals="1" axis="axisRow" fieldPosition="3">
        <references count="5">
          <reference field="4294967294" count="1" selected="0">
            <x v="0"/>
          </reference>
          <reference field="0" count="1" selected="0">
            <x v="11"/>
          </reference>
          <reference field="1" count="1" selected="0">
            <x v="2"/>
          </reference>
          <reference field="2" count="1" selected="0">
            <x v="3"/>
          </reference>
          <reference field="3" count="1">
            <x v="2"/>
          </reference>
        </references>
      </pivotArea>
    </format>
    <format dxfId="13">
      <pivotArea field="1" grandCol="1" collapsedLevelsAreSubtotals="1" axis="axisRow" fieldPosition="0">
        <references count="3">
          <reference field="4294967294" count="1" selected="0">
            <x v="0"/>
          </reference>
          <reference field="0" count="1">
            <x v="13"/>
          </reference>
          <reference field="1" count="1" selected="0">
            <x v="2"/>
          </reference>
        </references>
      </pivotArea>
    </format>
    <format dxfId="12">
      <pivotArea field="2" grandCol="1" collapsedLevelsAreSubtotals="1" axis="axisRow" fieldPosition="2">
        <references count="4">
          <reference field="4294967294" count="1" selected="0">
            <x v="0"/>
          </reference>
          <reference field="0" count="1" selected="0">
            <x v="13"/>
          </reference>
          <reference field="1" count="1" selected="0">
            <x v="2"/>
          </reference>
          <reference field="2" count="1">
            <x v="3"/>
          </reference>
        </references>
      </pivotArea>
    </format>
    <format dxfId="11">
      <pivotArea field="3" grandCol="1" collapsedLevelsAreSubtotals="1" axis="axisRow" fieldPosition="3">
        <references count="5">
          <reference field="4294967294" count="1" selected="0">
            <x v="0"/>
          </reference>
          <reference field="0" count="1" selected="0">
            <x v="13"/>
          </reference>
          <reference field="1" count="1" selected="0">
            <x v="2"/>
          </reference>
          <reference field="2" count="1" selected="0">
            <x v="3"/>
          </reference>
          <reference field="3" count="1">
            <x v="3"/>
          </reference>
        </references>
      </pivotArea>
    </format>
    <format dxfId="10">
      <pivotArea field="1" grandCol="1" collapsedLevelsAreSubtotals="1" axis="axisRow" fieldPosition="0">
        <references count="3">
          <reference field="4294967294" count="1" selected="0">
            <x v="0"/>
          </reference>
          <reference field="0" count="1">
            <x v="22"/>
          </reference>
          <reference field="1" count="1" selected="0">
            <x v="2"/>
          </reference>
        </references>
      </pivotArea>
    </format>
    <format dxfId="9">
      <pivotArea field="2" grandCol="1" collapsedLevelsAreSubtotals="1" axis="axisRow" fieldPosition="2">
        <references count="4">
          <reference field="4294967294" count="1" selected="0">
            <x v="0"/>
          </reference>
          <reference field="0" count="1" selected="0">
            <x v="22"/>
          </reference>
          <reference field="1" count="1" selected="0">
            <x v="2"/>
          </reference>
          <reference field="2" count="1">
            <x v="3"/>
          </reference>
        </references>
      </pivotArea>
    </format>
    <format dxfId="8">
      <pivotArea field="3" grandCol="1" collapsedLevelsAreSubtotals="1" axis="axisRow" fieldPosition="3">
        <references count="5">
          <reference field="4294967294" count="1" selected="0">
            <x v="0"/>
          </reference>
          <reference field="0" count="1" selected="0">
            <x v="22"/>
          </reference>
          <reference field="1" count="1" selected="0">
            <x v="2"/>
          </reference>
          <reference field="2" count="1" selected="0">
            <x v="3"/>
          </reference>
          <reference field="3" count="1">
            <x v="4"/>
          </reference>
        </references>
      </pivotArea>
    </format>
    <format dxfId="7">
      <pivotArea grandRow="1" grandCol="1" outline="0" collapsedLevelsAreSubtotals="1" fieldPosition="0">
        <references count="1">
          <reference field="4294967294" count="1" selected="0">
            <x v="0"/>
          </reference>
        </references>
      </pivotArea>
    </format>
    <format dxfId="6">
      <pivotArea type="origin" dataOnly="0" labelOnly="1" outline="0" fieldPosition="0"/>
    </format>
    <format dxfId="5">
      <pivotArea field="4" type="button" dataOnly="0" labelOnly="1" outline="0" axis="axisCol" fieldPosition="0"/>
    </format>
    <format dxfId="4">
      <pivotArea field="-2" type="button" dataOnly="0" labelOnly="1" outline="0" axis="axisCol" fieldPosition="1"/>
    </format>
    <format dxfId="3">
      <pivotArea type="topRight" dataOnly="0" labelOnly="1" outline="0" fieldPosition="0"/>
    </format>
  </formats>
  <pivotTableStyleInfo name="PivotStyleMedium14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907EB65-8250-5341-8FAF-57BBD98087F9}" name="Tabella pivot8" cacheId="35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A3:C4" firstHeaderRow="0" firstDataRow="1" firstDataCol="1"/>
  <pivotFields count="14">
    <pivotField axis="axisRow" showAll="0">
      <items count="53">
        <item m="1" x="39"/>
        <item m="1" x="49"/>
        <item m="1" x="30"/>
        <item m="1" x="33"/>
        <item m="1" x="50"/>
        <item m="1" x="36"/>
        <item m="1" x="38"/>
        <item m="1" x="26"/>
        <item m="1" x="32"/>
        <item m="1" x="18"/>
        <item m="1" x="17"/>
        <item m="1" x="37"/>
        <item m="1" x="25"/>
        <item m="1" x="23"/>
        <item m="1" x="27"/>
        <item m="1" x="28"/>
        <item m="1" x="31"/>
        <item m="1" x="20"/>
        <item m="1" x="21"/>
        <item m="1" x="35"/>
        <item m="1" x="16"/>
        <item m="1" x="24"/>
        <item m="1" x="22"/>
        <item m="1" x="29"/>
        <item x="0"/>
        <item m="1" x="40"/>
        <item m="1" x="41"/>
        <item m="1" x="42"/>
        <item m="1" x="51"/>
        <item m="1" x="19"/>
        <item m="1" x="34"/>
        <item m="1" x="43"/>
        <item m="1" x="44"/>
        <item m="1" x="45"/>
        <item m="1" x="48"/>
        <item m="1" x="46"/>
        <item m="1" x="47"/>
        <item m="1" x="11"/>
        <item m="1" x="12"/>
        <item m="1" x="13"/>
        <item m="1" x="14"/>
        <item m="1" x="15"/>
        <item m="1" x="1"/>
        <item m="1" x="2"/>
        <item m="1" x="3"/>
        <item m="1" x="4"/>
        <item m="1" x="5"/>
        <item m="1" x="6"/>
        <item m="1" x="7"/>
        <item m="1" x="8"/>
        <item m="1" x="9"/>
        <item m="1" x="10"/>
        <item t="default"/>
      </items>
    </pivotField>
    <pivotField showAll="0"/>
    <pivotField showAll="0"/>
    <pivotField showAll="0"/>
    <pivotField showAll="0"/>
    <pivotField showAll="0"/>
    <pivotField multipleItemSelectionAllowed="1" showAll="0"/>
    <pivotField showAll="0"/>
    <pivotField axis="axisRow" multipleItemSelectionAllowed="1" showAll="0">
      <items count="4">
        <item m="1" x="1"/>
        <item m="1" x="2"/>
        <item h="1" x="0"/>
        <item t="default"/>
      </items>
    </pivotField>
    <pivotField dataField="1" showAll="0"/>
    <pivotField showAll="0"/>
    <pivotField showAll="0"/>
    <pivotField showAll="0"/>
    <pivotField showAll="0"/>
  </pivotFields>
  <rowFields count="2">
    <field x="8"/>
    <field x="0"/>
  </rowFields>
  <rowItems count="1">
    <i t="grand">
      <x/>
    </i>
  </rowItems>
  <colFields count="1">
    <field x="-2"/>
  </colFields>
  <colItems count="2">
    <i>
      <x/>
    </i>
    <i i="1">
      <x v="1"/>
    </i>
  </colItems>
  <dataFields count="2">
    <dataField name="Conteggio di COSTO pranzo" fld="9" subtotal="count" baseField="0" baseItem="0"/>
    <dataField name="Somma di COSTO pranzo" fld="9" baseField="0" baseItem="0" numFmtId="164"/>
  </dataFields>
  <formats count="1">
    <format dxfId="2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</formats>
  <pivotTableStyleInfo name="PivotStyleMedium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454726-F2B1-EC44-A791-47D1C402EA0A}" name="Tabella pivot5" cacheId="35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A3:C4" firstHeaderRow="0" firstDataRow="1" firstDataCol="1"/>
  <pivotFields count="14">
    <pivotField axis="axisRow" showAll="0">
      <items count="53">
        <item m="1" x="39"/>
        <item m="1" x="49"/>
        <item m="1" x="30"/>
        <item m="1" x="33"/>
        <item m="1" x="50"/>
        <item m="1" x="36"/>
        <item m="1" x="38"/>
        <item m="1" x="26"/>
        <item m="1" x="32"/>
        <item m="1" x="18"/>
        <item m="1" x="17"/>
        <item m="1" x="37"/>
        <item m="1" x="25"/>
        <item m="1" x="23"/>
        <item m="1" x="27"/>
        <item m="1" x="28"/>
        <item m="1" x="31"/>
        <item m="1" x="20"/>
        <item m="1" x="21"/>
        <item m="1" x="35"/>
        <item m="1" x="16"/>
        <item m="1" x="24"/>
        <item m="1" x="22"/>
        <item m="1" x="29"/>
        <item x="0"/>
        <item m="1" x="40"/>
        <item m="1" x="41"/>
        <item m="1" x="42"/>
        <item m="1" x="51"/>
        <item m="1" x="19"/>
        <item m="1" x="34"/>
        <item m="1" x="43"/>
        <item m="1" x="44"/>
        <item m="1" x="45"/>
        <item m="1" x="48"/>
        <item m="1" x="46"/>
        <item m="1" x="47"/>
        <item m="1" x="11"/>
        <item m="1" x="12"/>
        <item m="1" x="13"/>
        <item m="1" x="14"/>
        <item m="1" x="15"/>
        <item m="1" x="1"/>
        <item m="1" x="2"/>
        <item m="1" x="3"/>
        <item m="1" x="4"/>
        <item m="1" x="5"/>
        <item m="1" x="6"/>
        <item m="1" x="7"/>
        <item m="1" x="8"/>
        <item m="1" x="9"/>
        <item m="1" x="10"/>
        <item t="default"/>
      </items>
    </pivotField>
    <pivotField showAll="0"/>
    <pivotField showAll="0"/>
    <pivotField showAll="0"/>
    <pivotField showAll="0"/>
    <pivotField showAll="0"/>
    <pivotField axis="axisRow" multipleItemSelectionAllowed="1" showAll="0">
      <items count="4">
        <item m="1" x="1"/>
        <item m="1" x="2"/>
        <item h="1" x="0"/>
        <item t="default"/>
      </items>
    </pivotField>
    <pivotField dataField="1" showAll="0"/>
    <pivotField multipleItemSelectionAllowed="1" showAll="0"/>
    <pivotField showAll="0"/>
    <pivotField showAll="0"/>
    <pivotField showAll="0"/>
    <pivotField showAll="0"/>
    <pivotField showAll="0"/>
  </pivotFields>
  <rowFields count="2">
    <field x="6"/>
    <field x="0"/>
  </rowFields>
  <rowItems count="1">
    <i t="grand">
      <x/>
    </i>
  </rowItems>
  <colFields count="1">
    <field x="-2"/>
  </colFields>
  <colItems count="2">
    <i>
      <x/>
    </i>
    <i i="1">
      <x v="1"/>
    </i>
  </colItems>
  <dataFields count="2">
    <dataField name="Conteggio di COSTO cena" fld="7" subtotal="count" baseField="0" baseItem="0"/>
    <dataField name="Somma di COSTO cena2" fld="7" baseField="0" baseItem="0" numFmtId="164"/>
  </dataFields>
  <formats count="2">
    <format dxfId="1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0">
      <pivotArea dataOnly="0" labelOnly="1" outline="0" fieldPosition="0">
        <references count="1">
          <reference field="4294967294" count="1">
            <x v="1"/>
          </reference>
        </references>
      </pivotArea>
    </format>
  </formats>
  <pivotTableStyleInfo name="PivotStyleMedium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59"/>
  <sheetViews>
    <sheetView showGridLines="0" showRowColHeaders="0" tabSelected="1" zoomScale="110" zoomScaleNormal="110" workbookViewId="0">
      <pane ySplit="5" topLeftCell="A6" activePane="bottomLeft" state="frozen"/>
      <selection pane="bottomLeft" activeCell="B3" sqref="B3:H3"/>
    </sheetView>
  </sheetViews>
  <sheetFormatPr baseColWidth="10" defaultColWidth="9" defaultRowHeight="15" x14ac:dyDescent="0.2"/>
  <cols>
    <col min="1" max="1" width="21.1640625" customWidth="1"/>
    <col min="2" max="2" width="11" customWidth="1"/>
    <col min="3" max="3" width="26.1640625" customWidth="1"/>
    <col min="4" max="4" width="9.1640625" customWidth="1"/>
    <col min="5" max="5" width="8.5" customWidth="1"/>
    <col min="6" max="6" width="9.83203125" customWidth="1"/>
    <col min="7" max="7" width="5.33203125" customWidth="1"/>
    <col min="8" max="8" width="15.83203125" customWidth="1"/>
    <col min="9" max="9" width="12.1640625" customWidth="1"/>
    <col min="11" max="11" width="9.5" customWidth="1"/>
    <col min="12" max="12" width="9.33203125" customWidth="1"/>
    <col min="13" max="13" width="9.83203125" customWidth="1"/>
    <col min="14" max="14" width="9" customWidth="1"/>
    <col min="15" max="16" width="9.33203125" customWidth="1"/>
    <col min="17" max="17" width="10.1640625" customWidth="1"/>
    <col min="18" max="18" width="16.33203125" customWidth="1"/>
    <col min="19" max="19" width="13.83203125" customWidth="1"/>
    <col min="20" max="20" width="8.5" customWidth="1"/>
    <col min="21" max="21" width="10.5" customWidth="1"/>
    <col min="22" max="22" width="9.83203125" customWidth="1"/>
    <col min="23" max="23" width="4.5" customWidth="1"/>
    <col min="24" max="24" width="9.83203125" customWidth="1"/>
    <col min="25" max="25" width="12.5" customWidth="1"/>
    <col min="30" max="30" width="16.5" customWidth="1"/>
  </cols>
  <sheetData>
    <row r="1" spans="1:30" ht="35" customHeight="1" x14ac:dyDescent="0.2">
      <c r="A1" s="80" t="s">
        <v>44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</row>
    <row r="2" spans="1:30" ht="34" customHeight="1" x14ac:dyDescent="0.2">
      <c r="A2" s="81" t="s">
        <v>45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</row>
    <row r="3" spans="1:30" s="36" customFormat="1" ht="21" customHeight="1" x14ac:dyDescent="0.2">
      <c r="A3" s="41" t="s">
        <v>23</v>
      </c>
      <c r="B3" s="82"/>
      <c r="C3" s="82"/>
      <c r="D3" s="82"/>
      <c r="E3" s="82"/>
      <c r="F3" s="82"/>
      <c r="G3" s="82"/>
      <c r="H3" s="82"/>
      <c r="I3" s="42" t="s">
        <v>24</v>
      </c>
      <c r="J3" s="82"/>
      <c r="K3" s="82"/>
      <c r="L3" s="82"/>
      <c r="M3" s="82"/>
      <c r="N3" s="43" t="s">
        <v>25</v>
      </c>
      <c r="O3" s="82"/>
      <c r="P3" s="82"/>
      <c r="Q3" s="42" t="s">
        <v>26</v>
      </c>
      <c r="R3" s="56"/>
      <c r="S3" s="43"/>
      <c r="T3" s="42" t="s">
        <v>62</v>
      </c>
      <c r="U3" s="42"/>
      <c r="V3" s="42"/>
      <c r="W3" s="42"/>
      <c r="X3" s="82"/>
      <c r="Y3" s="83"/>
    </row>
    <row r="4" spans="1:30" s="36" customFormat="1" ht="21" customHeight="1" x14ac:dyDescent="0.2">
      <c r="A4" s="40" t="s">
        <v>27</v>
      </c>
      <c r="B4" s="78"/>
      <c r="C4" s="78"/>
      <c r="D4" s="78"/>
      <c r="E4" s="78"/>
      <c r="F4" s="78"/>
      <c r="G4" s="78"/>
      <c r="H4" s="78"/>
      <c r="I4" s="44" t="s">
        <v>29</v>
      </c>
      <c r="J4" s="84"/>
      <c r="K4" s="84"/>
      <c r="L4" s="84"/>
      <c r="M4" s="84"/>
      <c r="N4" s="84"/>
      <c r="O4" s="45" t="s">
        <v>28</v>
      </c>
      <c r="P4" s="85"/>
      <c r="Q4" s="85"/>
      <c r="R4" s="76"/>
      <c r="S4" s="86" t="s">
        <v>63</v>
      </c>
      <c r="T4" s="86"/>
      <c r="U4" s="79"/>
      <c r="V4" s="79"/>
      <c r="W4" s="63"/>
      <c r="X4" s="74"/>
      <c r="Y4" s="75"/>
    </row>
    <row r="5" spans="1:30" s="2" customFormat="1" ht="53" customHeight="1" x14ac:dyDescent="0.25">
      <c r="A5" s="15" t="s">
        <v>0</v>
      </c>
      <c r="B5" s="15" t="s">
        <v>9</v>
      </c>
      <c r="C5" s="15" t="s">
        <v>64</v>
      </c>
      <c r="D5" s="15" t="s">
        <v>10</v>
      </c>
      <c r="E5" s="15" t="s">
        <v>8</v>
      </c>
      <c r="F5" s="16" t="s">
        <v>39</v>
      </c>
      <c r="G5" s="16" t="s">
        <v>40</v>
      </c>
      <c r="H5" s="15" t="s">
        <v>1</v>
      </c>
      <c r="I5" s="15" t="s">
        <v>2</v>
      </c>
      <c r="J5" s="70" t="s">
        <v>41</v>
      </c>
      <c r="K5" s="70" t="s">
        <v>30</v>
      </c>
      <c r="L5" s="70" t="s">
        <v>46</v>
      </c>
      <c r="M5" s="70" t="s">
        <v>47</v>
      </c>
      <c r="N5" s="70" t="s">
        <v>49</v>
      </c>
      <c r="O5" s="70" t="s">
        <v>50</v>
      </c>
      <c r="P5" s="70" t="s">
        <v>54</v>
      </c>
      <c r="Q5" s="70" t="s">
        <v>55</v>
      </c>
      <c r="R5" s="71" t="s">
        <v>97</v>
      </c>
      <c r="S5" s="65" t="s">
        <v>3</v>
      </c>
      <c r="T5" s="65" t="s">
        <v>4</v>
      </c>
      <c r="U5" s="66" t="s">
        <v>94</v>
      </c>
      <c r="V5" s="66" t="s">
        <v>95</v>
      </c>
      <c r="W5" s="67" t="s">
        <v>96</v>
      </c>
      <c r="X5" s="68" t="s">
        <v>31</v>
      </c>
      <c r="Y5" s="16" t="s">
        <v>7</v>
      </c>
    </row>
    <row r="6" spans="1:30" x14ac:dyDescent="0.2">
      <c r="A6" s="18"/>
      <c r="B6" s="18"/>
      <c r="C6" s="18"/>
      <c r="D6" s="18"/>
      <c r="E6" s="18"/>
      <c r="F6" s="51"/>
      <c r="G6" s="54" t="str">
        <f>IF(ISBLANK(F6),"",DATEDIF(F6,calcoli!Y$3,"Y"))</f>
        <v/>
      </c>
      <c r="H6" s="19"/>
      <c r="I6" s="4">
        <f>IF(ISBLANK(A6),"0",IF(ISBLANK(H6),"0",calcoli!C3))-calcoli!H3</f>
        <v>0</v>
      </c>
      <c r="J6" s="55"/>
      <c r="K6" s="8" t="str">
        <f>IF(ISBLANK(A6),"",IF(ISBLANK(J6),"0",calcoli!K3))</f>
        <v/>
      </c>
      <c r="L6" s="55"/>
      <c r="M6" s="4" t="str">
        <f>IF(ISBLANK(A6),"",IF(ISBLANK(L6),"0",calcoli!N3))</f>
        <v/>
      </c>
      <c r="N6" s="58"/>
      <c r="O6" s="4" t="str">
        <f>IF(ISBLANK(A6),"",IF(ISBLANK(N6),"0",calcoli!Q3))</f>
        <v/>
      </c>
      <c r="P6" s="59"/>
      <c r="Q6" s="4" t="str">
        <f>IF(ISBLANK(A6),"",IF(ISBLANK(P6),"0",calcoli!T3))</f>
        <v/>
      </c>
      <c r="R6" s="77"/>
      <c r="S6" s="19"/>
      <c r="T6" s="20"/>
      <c r="U6" s="64"/>
      <c r="V6" s="64"/>
      <c r="W6" s="69" t="str">
        <f>IF(ISBLANK(U6),"",V6-U6)</f>
        <v/>
      </c>
      <c r="X6" s="4" t="str">
        <f>IF(ISBLANK(A6),"",IF(ISBLANK(S6),"0",calcoli!W3))</f>
        <v/>
      </c>
      <c r="Y6" s="21" t="str">
        <f>IF(ISBLANK(A6),"",I6+K6+M6+O6+Q6+X6)</f>
        <v/>
      </c>
      <c r="AA6" s="13"/>
      <c r="AB6" s="17"/>
      <c r="AC6" s="13"/>
      <c r="AD6" s="13"/>
    </row>
    <row r="7" spans="1:30" x14ac:dyDescent="0.2">
      <c r="A7" s="18"/>
      <c r="B7" s="18"/>
      <c r="C7" s="18"/>
      <c r="D7" s="18"/>
      <c r="E7" s="18"/>
      <c r="F7" s="51"/>
      <c r="G7" s="54" t="str">
        <f>IF(ISBLANK(F7),"",DATEDIF(F7,calcoli!Y$3,"Y"))</f>
        <v/>
      </c>
      <c r="H7" s="19"/>
      <c r="I7" s="4">
        <f>IF(ISBLANK(A7),"0",IF(ISBLANK(H7),"0",calcoli!C4))-calcoli!H4</f>
        <v>0</v>
      </c>
      <c r="J7" s="55"/>
      <c r="K7" s="8" t="str">
        <f>IF(ISBLANK(A7),"",IF(ISBLANK(J7),"0",calcoli!K4))</f>
        <v/>
      </c>
      <c r="L7" s="55"/>
      <c r="M7" s="4" t="str">
        <f>IF(ISBLANK(A7),"",IF(ISBLANK(L7),"0",calcoli!N4))</f>
        <v/>
      </c>
      <c r="N7" s="58"/>
      <c r="O7" s="4" t="str">
        <f>IF(ISBLANK(A7),"",IF(ISBLANK(N7),"0",calcoli!Q4))</f>
        <v/>
      </c>
      <c r="P7" s="59"/>
      <c r="Q7" s="4" t="str">
        <f>IF(ISBLANK(A7),"",IF(ISBLANK(P7),"0",calcoli!T4))</f>
        <v/>
      </c>
      <c r="R7" s="77"/>
      <c r="S7" s="19"/>
      <c r="T7" s="20"/>
      <c r="U7" s="64"/>
      <c r="V7" s="64"/>
      <c r="W7" s="69" t="str">
        <f t="shared" ref="W7:W53" si="0">IF(ISBLANK(U7),"",V7-U7)</f>
        <v/>
      </c>
      <c r="X7" s="4" t="str">
        <f>IF(ISBLANK(A7),"",IF(ISBLANK(S7),"0",calcoli!W4))</f>
        <v/>
      </c>
      <c r="Y7" s="21" t="str">
        <f t="shared" ref="Y7:Y53" si="1">IF(ISBLANK(A7),"",I7+K7+M7+O7+Q7+X7)</f>
        <v/>
      </c>
    </row>
    <row r="8" spans="1:30" x14ac:dyDescent="0.2">
      <c r="A8" s="18"/>
      <c r="B8" s="18"/>
      <c r="C8" s="18"/>
      <c r="D8" s="18"/>
      <c r="E8" s="18"/>
      <c r="F8" s="51"/>
      <c r="G8" s="54" t="str">
        <f>IF(ISBLANK(F8),"",DATEDIF(F8,calcoli!Y$3,"Y"))</f>
        <v/>
      </c>
      <c r="H8" s="19"/>
      <c r="I8" s="4">
        <f>IF(ISBLANK(A8),"0",IF(ISBLANK(H8),"0",calcoli!C5))-calcoli!H5</f>
        <v>0</v>
      </c>
      <c r="J8" s="55"/>
      <c r="K8" s="8" t="str">
        <f>IF(ISBLANK(A8),"",IF(ISBLANK(J8),"0",calcoli!K5))</f>
        <v/>
      </c>
      <c r="L8" s="55"/>
      <c r="M8" s="4" t="str">
        <f>IF(ISBLANK(A8),"",IF(ISBLANK(L8),"0",calcoli!N5))</f>
        <v/>
      </c>
      <c r="N8" s="58"/>
      <c r="O8" s="4" t="str">
        <f>IF(ISBLANK(A8),"",IF(ISBLANK(N8),"0",calcoli!Q5))</f>
        <v/>
      </c>
      <c r="P8" s="59"/>
      <c r="Q8" s="4" t="str">
        <f>IF(ISBLANK(A8),"",IF(ISBLANK(P8),"0",calcoli!T5))</f>
        <v/>
      </c>
      <c r="R8" s="77"/>
      <c r="S8" s="19"/>
      <c r="T8" s="20"/>
      <c r="U8" s="64"/>
      <c r="V8" s="64"/>
      <c r="W8" s="69" t="str">
        <f t="shared" si="0"/>
        <v/>
      </c>
      <c r="X8" s="4" t="str">
        <f>IF(ISBLANK(A8),"",IF(ISBLANK(S8),"0",calcoli!W5))</f>
        <v/>
      </c>
      <c r="Y8" s="21" t="str">
        <f t="shared" si="1"/>
        <v/>
      </c>
    </row>
    <row r="9" spans="1:30" x14ac:dyDescent="0.2">
      <c r="A9" s="18"/>
      <c r="B9" s="18"/>
      <c r="C9" s="18"/>
      <c r="D9" s="19"/>
      <c r="E9" s="19"/>
      <c r="F9" s="51"/>
      <c r="G9" s="54" t="str">
        <f>IF(ISBLANK(F9),"",DATEDIF(F9,calcoli!Y$3,"Y"))</f>
        <v/>
      </c>
      <c r="H9" s="19"/>
      <c r="I9" s="4">
        <f>IF(ISBLANK(A9),"0",IF(ISBLANK(H9),"0",calcoli!C6))-calcoli!H6</f>
        <v>0</v>
      </c>
      <c r="J9" s="55"/>
      <c r="K9" s="8" t="str">
        <f>IF(ISBLANK(A9),"",IF(ISBLANK(J9),"0",calcoli!K6))</f>
        <v/>
      </c>
      <c r="L9" s="55"/>
      <c r="M9" s="4" t="str">
        <f>IF(ISBLANK(A9),"",IF(ISBLANK(L9),"0",calcoli!N6))</f>
        <v/>
      </c>
      <c r="N9" s="58"/>
      <c r="O9" s="4" t="str">
        <f>IF(ISBLANK(A9),"",IF(ISBLANK(N9),"0",calcoli!Q6))</f>
        <v/>
      </c>
      <c r="P9" s="59"/>
      <c r="Q9" s="4" t="str">
        <f>IF(ISBLANK(A9),"",IF(ISBLANK(P9),"0",calcoli!T6))</f>
        <v/>
      </c>
      <c r="R9" s="77"/>
      <c r="S9" s="19"/>
      <c r="T9" s="20"/>
      <c r="U9" s="64"/>
      <c r="V9" s="64"/>
      <c r="W9" s="69" t="str">
        <f t="shared" si="0"/>
        <v/>
      </c>
      <c r="X9" s="4" t="str">
        <f>IF(ISBLANK(A9),"",IF(ISBLANK(S9),"0",calcoli!W6))</f>
        <v/>
      </c>
      <c r="Y9" s="21" t="str">
        <f t="shared" si="1"/>
        <v/>
      </c>
    </row>
    <row r="10" spans="1:30" x14ac:dyDescent="0.2">
      <c r="A10" s="18"/>
      <c r="B10" s="18"/>
      <c r="C10" s="18"/>
      <c r="D10" s="19"/>
      <c r="E10" s="19"/>
      <c r="F10" s="51"/>
      <c r="G10" s="54" t="str">
        <f>IF(ISBLANK(F10),"",DATEDIF(F10,calcoli!Y$3,"Y"))</f>
        <v/>
      </c>
      <c r="H10" s="19"/>
      <c r="I10" s="4">
        <f>IF(ISBLANK(A10),"0",IF(ISBLANK(H10),"0",calcoli!C7))-calcoli!H7</f>
        <v>0</v>
      </c>
      <c r="J10" s="55"/>
      <c r="K10" s="8" t="str">
        <f>IF(ISBLANK(A10),"",IF(ISBLANK(J10),"0",calcoli!K7))</f>
        <v/>
      </c>
      <c r="L10" s="55"/>
      <c r="M10" s="4" t="str">
        <f>IF(ISBLANK(A10),"",IF(ISBLANK(L10),"0",calcoli!N7))</f>
        <v/>
      </c>
      <c r="N10" s="58"/>
      <c r="O10" s="4" t="str">
        <f>IF(ISBLANK(A10),"",IF(ISBLANK(N10),"0",calcoli!Q7))</f>
        <v/>
      </c>
      <c r="P10" s="59"/>
      <c r="Q10" s="4" t="str">
        <f>IF(ISBLANK(A10),"",IF(ISBLANK(P10),"0",calcoli!T7))</f>
        <v/>
      </c>
      <c r="R10" s="77"/>
      <c r="S10" s="19"/>
      <c r="T10" s="20"/>
      <c r="U10" s="64"/>
      <c r="V10" s="64"/>
      <c r="W10" s="69" t="str">
        <f t="shared" si="0"/>
        <v/>
      </c>
      <c r="X10" s="4" t="str">
        <f>IF(ISBLANK(A10),"",IF(ISBLANK(S10),"0",calcoli!W7))</f>
        <v/>
      </c>
      <c r="Y10" s="21" t="str">
        <f t="shared" si="1"/>
        <v/>
      </c>
    </row>
    <row r="11" spans="1:30" x14ac:dyDescent="0.2">
      <c r="A11" s="18"/>
      <c r="B11" s="18"/>
      <c r="C11" s="18"/>
      <c r="D11" s="19"/>
      <c r="E11" s="19"/>
      <c r="F11" s="51"/>
      <c r="G11" s="54" t="str">
        <f>IF(ISBLANK(F11),"",DATEDIF(F11,calcoli!Y$3,"Y"))</f>
        <v/>
      </c>
      <c r="H11" s="19"/>
      <c r="I11" s="4">
        <f>IF(ISBLANK(A11),"0",IF(ISBLANK(H11),"0",calcoli!C8))-calcoli!H8</f>
        <v>0</v>
      </c>
      <c r="J11" s="55"/>
      <c r="K11" s="8" t="str">
        <f>IF(ISBLANK(A11),"",IF(ISBLANK(J11),"0",calcoli!K8))</f>
        <v/>
      </c>
      <c r="L11" s="55"/>
      <c r="M11" s="4" t="str">
        <f>IF(ISBLANK(A11),"",IF(ISBLANK(L11),"0",calcoli!N8))</f>
        <v/>
      </c>
      <c r="N11" s="58"/>
      <c r="O11" s="4" t="str">
        <f>IF(ISBLANK(A11),"",IF(ISBLANK(N11),"0",calcoli!Q8))</f>
        <v/>
      </c>
      <c r="P11" s="59"/>
      <c r="Q11" s="4" t="str">
        <f>IF(ISBLANK(A11),"",IF(ISBLANK(P11),"0",calcoli!T8))</f>
        <v/>
      </c>
      <c r="R11" s="77"/>
      <c r="S11" s="19"/>
      <c r="T11" s="20"/>
      <c r="U11" s="64"/>
      <c r="V11" s="64"/>
      <c r="W11" s="69" t="str">
        <f t="shared" si="0"/>
        <v/>
      </c>
      <c r="X11" s="4" t="str">
        <f>IF(ISBLANK(A11),"",IF(ISBLANK(S11),"0",calcoli!W8))</f>
        <v/>
      </c>
      <c r="Y11" s="21" t="str">
        <f t="shared" si="1"/>
        <v/>
      </c>
    </row>
    <row r="12" spans="1:30" x14ac:dyDescent="0.2">
      <c r="A12" s="18"/>
      <c r="B12" s="18"/>
      <c r="C12" s="18"/>
      <c r="D12" s="19"/>
      <c r="E12" s="19"/>
      <c r="F12" s="51"/>
      <c r="G12" s="54" t="str">
        <f>IF(ISBLANK(F12),"",DATEDIF(F12,calcoli!Y$3,"Y"))</f>
        <v/>
      </c>
      <c r="H12" s="19"/>
      <c r="I12" s="4">
        <f>IF(ISBLANK(A12),"0",IF(ISBLANK(H12),"0",calcoli!C9))-calcoli!H9</f>
        <v>0</v>
      </c>
      <c r="J12" s="55"/>
      <c r="K12" s="8" t="str">
        <f>IF(ISBLANK(A12),"",IF(ISBLANK(J12),"0",calcoli!K9))</f>
        <v/>
      </c>
      <c r="L12" s="55"/>
      <c r="M12" s="4" t="str">
        <f>IF(ISBLANK(A12),"",IF(ISBLANK(L12),"0",calcoli!N9))</f>
        <v/>
      </c>
      <c r="N12" s="58"/>
      <c r="O12" s="4" t="str">
        <f>IF(ISBLANK(A12),"",IF(ISBLANK(N12),"0",calcoli!Q9))</f>
        <v/>
      </c>
      <c r="P12" s="59"/>
      <c r="Q12" s="4" t="str">
        <f>IF(ISBLANK(A12),"",IF(ISBLANK(P12),"0",calcoli!T9))</f>
        <v/>
      </c>
      <c r="R12" s="77"/>
      <c r="S12" s="19"/>
      <c r="T12" s="20"/>
      <c r="U12" s="64"/>
      <c r="V12" s="64"/>
      <c r="W12" s="69" t="str">
        <f t="shared" si="0"/>
        <v/>
      </c>
      <c r="X12" s="4" t="str">
        <f>IF(ISBLANK(A12),"",IF(ISBLANK(S12),"0",calcoli!W9))</f>
        <v/>
      </c>
      <c r="Y12" s="21" t="str">
        <f t="shared" si="1"/>
        <v/>
      </c>
    </row>
    <row r="13" spans="1:30" x14ac:dyDescent="0.2">
      <c r="A13" s="18"/>
      <c r="B13" s="18"/>
      <c r="C13" s="18"/>
      <c r="D13" s="19"/>
      <c r="E13" s="19"/>
      <c r="F13" s="51"/>
      <c r="G13" s="54" t="str">
        <f>IF(ISBLANK(F13),"",DATEDIF(F13,calcoli!Y$3,"Y"))</f>
        <v/>
      </c>
      <c r="H13" s="19"/>
      <c r="I13" s="4">
        <f>IF(ISBLANK(A13),"0",IF(ISBLANK(H13),"0",calcoli!C10))-calcoli!H10</f>
        <v>0</v>
      </c>
      <c r="J13" s="55"/>
      <c r="K13" s="8" t="str">
        <f>IF(ISBLANK(A13),"",IF(ISBLANK(J13),"0",calcoli!K10))</f>
        <v/>
      </c>
      <c r="L13" s="55"/>
      <c r="M13" s="4" t="str">
        <f>IF(ISBLANK(A13),"",IF(ISBLANK(L13),"0",calcoli!N10))</f>
        <v/>
      </c>
      <c r="N13" s="58"/>
      <c r="O13" s="4" t="str">
        <f>IF(ISBLANK(A13),"",IF(ISBLANK(N13),"0",calcoli!Q10))</f>
        <v/>
      </c>
      <c r="P13" s="59"/>
      <c r="Q13" s="4" t="str">
        <f>IF(ISBLANK(A13),"",IF(ISBLANK(P13),"0",calcoli!T10))</f>
        <v/>
      </c>
      <c r="R13" s="77"/>
      <c r="S13" s="19"/>
      <c r="T13" s="20"/>
      <c r="U13" s="64"/>
      <c r="V13" s="64"/>
      <c r="W13" s="69" t="str">
        <f t="shared" si="0"/>
        <v/>
      </c>
      <c r="X13" s="4" t="str">
        <f>IF(ISBLANK(A13),"",IF(ISBLANK(S13),"0",calcoli!W10))</f>
        <v/>
      </c>
      <c r="Y13" s="21" t="str">
        <f t="shared" si="1"/>
        <v/>
      </c>
    </row>
    <row r="14" spans="1:30" x14ac:dyDescent="0.2">
      <c r="A14" s="18"/>
      <c r="B14" s="18"/>
      <c r="C14" s="18"/>
      <c r="D14" s="19"/>
      <c r="E14" s="19"/>
      <c r="F14" s="51"/>
      <c r="G14" s="54" t="str">
        <f>IF(ISBLANK(F14),"",DATEDIF(F14,calcoli!Y$3,"Y"))</f>
        <v/>
      </c>
      <c r="H14" s="19"/>
      <c r="I14" s="4">
        <f>IF(ISBLANK(A14),"0",IF(ISBLANK(H14),"0",calcoli!C11))-calcoli!H11</f>
        <v>0</v>
      </c>
      <c r="J14" s="55"/>
      <c r="K14" s="8" t="str">
        <f>IF(ISBLANK(A14),"",IF(ISBLANK(J14),"0",calcoli!K11))</f>
        <v/>
      </c>
      <c r="L14" s="55"/>
      <c r="M14" s="4" t="str">
        <f>IF(ISBLANK(A14),"",IF(ISBLANK(L14),"0",calcoli!N11))</f>
        <v/>
      </c>
      <c r="N14" s="58"/>
      <c r="O14" s="4" t="str">
        <f>IF(ISBLANK(A14),"",IF(ISBLANK(N14),"0",calcoli!Q11))</f>
        <v/>
      </c>
      <c r="P14" s="59"/>
      <c r="Q14" s="4" t="str">
        <f>IF(ISBLANK(A14),"",IF(ISBLANK(P14),"0",calcoli!T11))</f>
        <v/>
      </c>
      <c r="R14" s="77"/>
      <c r="S14" s="19"/>
      <c r="T14" s="20"/>
      <c r="U14" s="64"/>
      <c r="V14" s="64"/>
      <c r="W14" s="69" t="str">
        <f t="shared" si="0"/>
        <v/>
      </c>
      <c r="X14" s="4" t="str">
        <f>IF(ISBLANK(A14),"",IF(ISBLANK(S14),"0",calcoli!W11))</f>
        <v/>
      </c>
      <c r="Y14" s="21" t="str">
        <f t="shared" si="1"/>
        <v/>
      </c>
    </row>
    <row r="15" spans="1:30" x14ac:dyDescent="0.2">
      <c r="A15" s="18"/>
      <c r="B15" s="18"/>
      <c r="C15" s="18"/>
      <c r="D15" s="19"/>
      <c r="E15" s="19"/>
      <c r="F15" s="51"/>
      <c r="G15" s="54" t="str">
        <f>IF(ISBLANK(F15),"",DATEDIF(F15,calcoli!Y$3,"Y"))</f>
        <v/>
      </c>
      <c r="H15" s="19"/>
      <c r="I15" s="4">
        <f>IF(ISBLANK(A15),"0",IF(ISBLANK(H15),"0",calcoli!C12))-calcoli!H12</f>
        <v>0</v>
      </c>
      <c r="J15" s="55"/>
      <c r="K15" s="8" t="str">
        <f>IF(ISBLANK(A15),"",IF(ISBLANK(J15),"0",calcoli!K12))</f>
        <v/>
      </c>
      <c r="L15" s="55"/>
      <c r="M15" s="4" t="str">
        <f>IF(ISBLANK(A15),"",IF(ISBLANK(L15),"0",calcoli!N12))</f>
        <v/>
      </c>
      <c r="N15" s="58"/>
      <c r="O15" s="4" t="str">
        <f>IF(ISBLANK(A15),"",IF(ISBLANK(N15),"0",calcoli!Q12))</f>
        <v/>
      </c>
      <c r="P15" s="59"/>
      <c r="Q15" s="4" t="str">
        <f>IF(ISBLANK(A15),"",IF(ISBLANK(P15),"0",calcoli!T12))</f>
        <v/>
      </c>
      <c r="R15" s="77"/>
      <c r="S15" s="19"/>
      <c r="T15" s="20"/>
      <c r="U15" s="64"/>
      <c r="V15" s="64"/>
      <c r="W15" s="69" t="str">
        <f t="shared" si="0"/>
        <v/>
      </c>
      <c r="X15" s="4" t="str">
        <f>IF(ISBLANK(A15),"",IF(ISBLANK(S15),"0",calcoli!W12))</f>
        <v/>
      </c>
      <c r="Y15" s="21" t="str">
        <f t="shared" si="1"/>
        <v/>
      </c>
    </row>
    <row r="16" spans="1:30" x14ac:dyDescent="0.2">
      <c r="A16" s="18"/>
      <c r="B16" s="18"/>
      <c r="C16" s="18"/>
      <c r="D16" s="19"/>
      <c r="E16" s="19"/>
      <c r="F16" s="51"/>
      <c r="G16" s="54" t="str">
        <f>IF(ISBLANK(F16),"",DATEDIF(F16,calcoli!Y$3,"Y"))</f>
        <v/>
      </c>
      <c r="H16" s="19"/>
      <c r="I16" s="4">
        <f>IF(ISBLANK(A16),"0",IF(ISBLANK(H16),"0",calcoli!C13))-calcoli!H13</f>
        <v>0</v>
      </c>
      <c r="J16" s="55"/>
      <c r="K16" s="8" t="str">
        <f>IF(ISBLANK(A16),"",IF(ISBLANK(J16),"0",calcoli!K13))</f>
        <v/>
      </c>
      <c r="L16" s="55"/>
      <c r="M16" s="4" t="str">
        <f>IF(ISBLANK(A16),"",IF(ISBLANK(L16),"0",calcoli!N13))</f>
        <v/>
      </c>
      <c r="N16" s="58"/>
      <c r="O16" s="4" t="str">
        <f>IF(ISBLANK(A16),"",IF(ISBLANK(N16),"0",calcoli!Q13))</f>
        <v/>
      </c>
      <c r="P16" s="59"/>
      <c r="Q16" s="4" t="str">
        <f>IF(ISBLANK(A16),"",IF(ISBLANK(P16),"0",calcoli!T13))</f>
        <v/>
      </c>
      <c r="R16" s="77"/>
      <c r="S16" s="19"/>
      <c r="T16" s="20"/>
      <c r="U16" s="64"/>
      <c r="V16" s="64"/>
      <c r="W16" s="69" t="str">
        <f t="shared" si="0"/>
        <v/>
      </c>
      <c r="X16" s="4" t="str">
        <f>IF(ISBLANK(A16),"",IF(ISBLANK(S16),"0",calcoli!W13))</f>
        <v/>
      </c>
      <c r="Y16" s="21" t="str">
        <f t="shared" si="1"/>
        <v/>
      </c>
    </row>
    <row r="17" spans="1:25" x14ac:dyDescent="0.2">
      <c r="A17" s="18"/>
      <c r="B17" s="18"/>
      <c r="C17" s="18"/>
      <c r="D17" s="19"/>
      <c r="E17" s="19"/>
      <c r="F17" s="51"/>
      <c r="G17" s="54" t="str">
        <f>IF(ISBLANK(F17),"",DATEDIF(F17,calcoli!Y$3,"Y"))</f>
        <v/>
      </c>
      <c r="H17" s="19"/>
      <c r="I17" s="4">
        <f>IF(ISBLANK(A17),"0",IF(ISBLANK(H17),"0",calcoli!C14))-calcoli!H14</f>
        <v>0</v>
      </c>
      <c r="J17" s="55"/>
      <c r="K17" s="8" t="str">
        <f>IF(ISBLANK(A17),"",IF(ISBLANK(J17),"0",calcoli!K14))</f>
        <v/>
      </c>
      <c r="L17" s="55"/>
      <c r="M17" s="4" t="str">
        <f>IF(ISBLANK(A17),"",IF(ISBLANK(L17),"0",calcoli!N14))</f>
        <v/>
      </c>
      <c r="N17" s="58"/>
      <c r="O17" s="4" t="str">
        <f>IF(ISBLANK(A17),"",IF(ISBLANK(N17),"0",calcoli!Q14))</f>
        <v/>
      </c>
      <c r="P17" s="59"/>
      <c r="Q17" s="4" t="str">
        <f>IF(ISBLANK(A17),"",IF(ISBLANK(P17),"0",calcoli!T14))</f>
        <v/>
      </c>
      <c r="R17" s="77"/>
      <c r="S17" s="19"/>
      <c r="T17" s="20"/>
      <c r="U17" s="64"/>
      <c r="V17" s="64"/>
      <c r="W17" s="69" t="str">
        <f t="shared" si="0"/>
        <v/>
      </c>
      <c r="X17" s="4" t="str">
        <f>IF(ISBLANK(A17),"",IF(ISBLANK(S17),"0",calcoli!W14))</f>
        <v/>
      </c>
      <c r="Y17" s="21" t="str">
        <f t="shared" si="1"/>
        <v/>
      </c>
    </row>
    <row r="18" spans="1:25" x14ac:dyDescent="0.2">
      <c r="A18" s="18"/>
      <c r="B18" s="18"/>
      <c r="C18" s="18"/>
      <c r="D18" s="19"/>
      <c r="E18" s="19"/>
      <c r="F18" s="51"/>
      <c r="G18" s="54" t="str">
        <f>IF(ISBLANK(F18),"",DATEDIF(F18,calcoli!Y$3,"Y"))</f>
        <v/>
      </c>
      <c r="H18" s="19"/>
      <c r="I18" s="4">
        <f>IF(ISBLANK(A18),"0",IF(ISBLANK(H18),"0",calcoli!C15))-calcoli!H15</f>
        <v>0</v>
      </c>
      <c r="J18" s="55"/>
      <c r="K18" s="8" t="str">
        <f>IF(ISBLANK(A18),"",IF(ISBLANK(J18),"0",calcoli!K15))</f>
        <v/>
      </c>
      <c r="L18" s="55"/>
      <c r="M18" s="4" t="str">
        <f>IF(ISBLANK(A18),"",IF(ISBLANK(L18),"0",calcoli!N15))</f>
        <v/>
      </c>
      <c r="N18" s="58"/>
      <c r="O18" s="4" t="str">
        <f>IF(ISBLANK(A18),"",IF(ISBLANK(N18),"0",calcoli!Q15))</f>
        <v/>
      </c>
      <c r="P18" s="59"/>
      <c r="Q18" s="4" t="str">
        <f>IF(ISBLANK(A18),"",IF(ISBLANK(P18),"0",calcoli!T15))</f>
        <v/>
      </c>
      <c r="R18" s="77"/>
      <c r="S18" s="19"/>
      <c r="T18" s="20"/>
      <c r="U18" s="64"/>
      <c r="V18" s="64"/>
      <c r="W18" s="69" t="str">
        <f t="shared" si="0"/>
        <v/>
      </c>
      <c r="X18" s="4" t="str">
        <f>IF(ISBLANK(A18),"",IF(ISBLANK(S18),"0",calcoli!W15))</f>
        <v/>
      </c>
      <c r="Y18" s="21" t="str">
        <f t="shared" si="1"/>
        <v/>
      </c>
    </row>
    <row r="19" spans="1:25" x14ac:dyDescent="0.2">
      <c r="A19" s="18"/>
      <c r="B19" s="18"/>
      <c r="C19" s="18"/>
      <c r="D19" s="19"/>
      <c r="E19" s="19"/>
      <c r="F19" s="51"/>
      <c r="G19" s="54" t="str">
        <f>IF(ISBLANK(F19),"",DATEDIF(F19,calcoli!Y$3,"Y"))</f>
        <v/>
      </c>
      <c r="H19" s="19"/>
      <c r="I19" s="4">
        <f>IF(ISBLANK(A19),"0",IF(ISBLANK(H19),"0",calcoli!C16))-calcoli!H16</f>
        <v>0</v>
      </c>
      <c r="J19" s="55"/>
      <c r="K19" s="8" t="str">
        <f>IF(ISBLANK(A19),"",IF(ISBLANK(J19),"0",calcoli!K16))</f>
        <v/>
      </c>
      <c r="L19" s="55"/>
      <c r="M19" s="4" t="str">
        <f>IF(ISBLANK(A19),"",IF(ISBLANK(L19),"0",calcoli!N16))</f>
        <v/>
      </c>
      <c r="N19" s="58"/>
      <c r="O19" s="4" t="str">
        <f>IF(ISBLANK(A19),"",IF(ISBLANK(N19),"0",calcoli!Q16))</f>
        <v/>
      </c>
      <c r="P19" s="59"/>
      <c r="Q19" s="4" t="str">
        <f>IF(ISBLANK(A19),"",IF(ISBLANK(P19),"0",calcoli!T16))</f>
        <v/>
      </c>
      <c r="R19" s="77"/>
      <c r="S19" s="19"/>
      <c r="T19" s="20"/>
      <c r="U19" s="64"/>
      <c r="V19" s="64"/>
      <c r="W19" s="69" t="str">
        <f t="shared" si="0"/>
        <v/>
      </c>
      <c r="X19" s="4" t="str">
        <f>IF(ISBLANK(A19),"",IF(ISBLANK(S19),"0",calcoli!W16))</f>
        <v/>
      </c>
      <c r="Y19" s="21" t="str">
        <f t="shared" si="1"/>
        <v/>
      </c>
    </row>
    <row r="20" spans="1:25" x14ac:dyDescent="0.2">
      <c r="A20" s="18"/>
      <c r="B20" s="18"/>
      <c r="C20" s="18"/>
      <c r="D20" s="19"/>
      <c r="E20" s="19"/>
      <c r="F20" s="51"/>
      <c r="G20" s="54" t="str">
        <f>IF(ISBLANK(F20),"",DATEDIF(F20,calcoli!Y$3,"Y"))</f>
        <v/>
      </c>
      <c r="H20" s="19"/>
      <c r="I20" s="4">
        <f>IF(ISBLANK(A20),"0",IF(ISBLANK(H20),"0",calcoli!C17))-calcoli!H17</f>
        <v>0</v>
      </c>
      <c r="J20" s="55"/>
      <c r="K20" s="8" t="str">
        <f>IF(ISBLANK(A20),"",IF(ISBLANK(J20),"0",calcoli!K17))</f>
        <v/>
      </c>
      <c r="L20" s="55"/>
      <c r="M20" s="4" t="str">
        <f>IF(ISBLANK(A20),"",IF(ISBLANK(L20),"0",calcoli!N17))</f>
        <v/>
      </c>
      <c r="N20" s="58"/>
      <c r="O20" s="4" t="str">
        <f>IF(ISBLANK(A20),"",IF(ISBLANK(N20),"0",calcoli!Q17))</f>
        <v/>
      </c>
      <c r="P20" s="59"/>
      <c r="Q20" s="4" t="str">
        <f>IF(ISBLANK(A20),"",IF(ISBLANK(P20),"0",calcoli!T17))</f>
        <v/>
      </c>
      <c r="R20" s="77"/>
      <c r="S20" s="19"/>
      <c r="T20" s="20"/>
      <c r="U20" s="64"/>
      <c r="V20" s="64"/>
      <c r="W20" s="69" t="str">
        <f t="shared" si="0"/>
        <v/>
      </c>
      <c r="X20" s="4" t="str">
        <f>IF(ISBLANK(A20),"",IF(ISBLANK(S20),"0",calcoli!W17))</f>
        <v/>
      </c>
      <c r="Y20" s="21" t="str">
        <f t="shared" si="1"/>
        <v/>
      </c>
    </row>
    <row r="21" spans="1:25" x14ac:dyDescent="0.2">
      <c r="A21" s="18"/>
      <c r="B21" s="18"/>
      <c r="C21" s="18"/>
      <c r="D21" s="19"/>
      <c r="E21" s="19"/>
      <c r="F21" s="51"/>
      <c r="G21" s="54" t="str">
        <f>IF(ISBLANK(F21),"",DATEDIF(F21,calcoli!Y$3,"Y"))</f>
        <v/>
      </c>
      <c r="H21" s="19"/>
      <c r="I21" s="4">
        <f>IF(ISBLANK(A21),"0",IF(ISBLANK(H21),"0",calcoli!C18))-calcoli!H18</f>
        <v>0</v>
      </c>
      <c r="J21" s="55"/>
      <c r="K21" s="8" t="str">
        <f>IF(ISBLANK(A21),"",IF(ISBLANK(J21),"0",calcoli!K18))</f>
        <v/>
      </c>
      <c r="L21" s="55"/>
      <c r="M21" s="4" t="str">
        <f>IF(ISBLANK(A21),"",IF(ISBLANK(L21),"0",calcoli!N18))</f>
        <v/>
      </c>
      <c r="N21" s="58"/>
      <c r="O21" s="4" t="str">
        <f>IF(ISBLANK(A21),"",IF(ISBLANK(N21),"0",calcoli!Q18))</f>
        <v/>
      </c>
      <c r="P21" s="59"/>
      <c r="Q21" s="4" t="str">
        <f>IF(ISBLANK(A21),"",IF(ISBLANK(P21),"0",calcoli!T18))</f>
        <v/>
      </c>
      <c r="R21" s="77"/>
      <c r="S21" s="19"/>
      <c r="T21" s="20"/>
      <c r="U21" s="64"/>
      <c r="V21" s="64"/>
      <c r="W21" s="69" t="str">
        <f t="shared" si="0"/>
        <v/>
      </c>
      <c r="X21" s="4" t="str">
        <f>IF(ISBLANK(A21),"",IF(ISBLANK(S21),"0",calcoli!W18))</f>
        <v/>
      </c>
      <c r="Y21" s="21" t="str">
        <f t="shared" si="1"/>
        <v/>
      </c>
    </row>
    <row r="22" spans="1:25" x14ac:dyDescent="0.2">
      <c r="A22" s="18"/>
      <c r="B22" s="18"/>
      <c r="C22" s="18"/>
      <c r="D22" s="19"/>
      <c r="E22" s="19"/>
      <c r="F22" s="51"/>
      <c r="G22" s="54" t="str">
        <f>IF(ISBLANK(F22),"",DATEDIF(F22,calcoli!Y$3,"Y"))</f>
        <v/>
      </c>
      <c r="H22" s="19"/>
      <c r="I22" s="4">
        <f>IF(ISBLANK(A22),"0",IF(ISBLANK(H22),"0",calcoli!C19))-calcoli!H19</f>
        <v>0</v>
      </c>
      <c r="J22" s="55"/>
      <c r="K22" s="8" t="str">
        <f>IF(ISBLANK(A22),"",IF(ISBLANK(J22),"0",calcoli!K19))</f>
        <v/>
      </c>
      <c r="L22" s="55"/>
      <c r="M22" s="4" t="str">
        <f>IF(ISBLANK(A22),"",IF(ISBLANK(L22),"0",calcoli!N19))</f>
        <v/>
      </c>
      <c r="N22" s="58"/>
      <c r="O22" s="4" t="str">
        <f>IF(ISBLANK(A22),"",IF(ISBLANK(N22),"0",calcoli!Q19))</f>
        <v/>
      </c>
      <c r="P22" s="59"/>
      <c r="Q22" s="4" t="str">
        <f>IF(ISBLANK(A22),"",IF(ISBLANK(P22),"0",calcoli!T19))</f>
        <v/>
      </c>
      <c r="R22" s="77"/>
      <c r="S22" s="19"/>
      <c r="T22" s="20"/>
      <c r="U22" s="64"/>
      <c r="V22" s="64"/>
      <c r="W22" s="69" t="str">
        <f t="shared" si="0"/>
        <v/>
      </c>
      <c r="X22" s="4" t="str">
        <f>IF(ISBLANK(A22),"",IF(ISBLANK(S22),"0",calcoli!W19))</f>
        <v/>
      </c>
      <c r="Y22" s="21" t="str">
        <f t="shared" si="1"/>
        <v/>
      </c>
    </row>
    <row r="23" spans="1:25" x14ac:dyDescent="0.2">
      <c r="A23" s="18"/>
      <c r="B23" s="18"/>
      <c r="C23" s="18"/>
      <c r="D23" s="19"/>
      <c r="E23" s="19"/>
      <c r="F23" s="51"/>
      <c r="G23" s="54" t="str">
        <f>IF(ISBLANK(F23),"",DATEDIF(F23,calcoli!Y$3,"Y"))</f>
        <v/>
      </c>
      <c r="H23" s="19"/>
      <c r="I23" s="4">
        <f>IF(ISBLANK(A23),"0",IF(ISBLANK(H23),"0",calcoli!C20))-calcoli!H20</f>
        <v>0</v>
      </c>
      <c r="J23" s="55"/>
      <c r="K23" s="8" t="str">
        <f>IF(ISBLANK(A23),"",IF(ISBLANK(J23),"0",calcoli!K20))</f>
        <v/>
      </c>
      <c r="L23" s="55"/>
      <c r="M23" s="4" t="str">
        <f>IF(ISBLANK(A23),"",IF(ISBLANK(L23),"0",calcoli!N20))</f>
        <v/>
      </c>
      <c r="N23" s="58"/>
      <c r="O23" s="4" t="str">
        <f>IF(ISBLANK(A23),"",IF(ISBLANK(N23),"0",calcoli!Q20))</f>
        <v/>
      </c>
      <c r="P23" s="59"/>
      <c r="Q23" s="4" t="str">
        <f>IF(ISBLANK(A23),"",IF(ISBLANK(P23),"0",calcoli!T20))</f>
        <v/>
      </c>
      <c r="R23" s="77"/>
      <c r="S23" s="19"/>
      <c r="T23" s="20"/>
      <c r="U23" s="64"/>
      <c r="V23" s="64"/>
      <c r="W23" s="69" t="str">
        <f t="shared" si="0"/>
        <v/>
      </c>
      <c r="X23" s="4" t="str">
        <f>IF(ISBLANK(A23),"",IF(ISBLANK(S23),"0",calcoli!W20))</f>
        <v/>
      </c>
      <c r="Y23" s="21" t="str">
        <f t="shared" si="1"/>
        <v/>
      </c>
    </row>
    <row r="24" spans="1:25" x14ac:dyDescent="0.2">
      <c r="A24" s="18"/>
      <c r="B24" s="18"/>
      <c r="C24" s="18"/>
      <c r="D24" s="19"/>
      <c r="E24" s="19"/>
      <c r="F24" s="51"/>
      <c r="G24" s="54" t="str">
        <f>IF(ISBLANK(F24),"",DATEDIF(F24,calcoli!Y$3,"Y"))</f>
        <v/>
      </c>
      <c r="H24" s="19"/>
      <c r="I24" s="4">
        <f>IF(ISBLANK(A24),"0",IF(ISBLANK(H24),"0",calcoli!C21))-calcoli!H21</f>
        <v>0</v>
      </c>
      <c r="J24" s="55"/>
      <c r="K24" s="8" t="str">
        <f>IF(ISBLANK(A24),"",IF(ISBLANK(J24),"0",calcoli!K21))</f>
        <v/>
      </c>
      <c r="L24" s="55"/>
      <c r="M24" s="4" t="str">
        <f>IF(ISBLANK(A24),"",IF(ISBLANK(L24),"0",calcoli!N21))</f>
        <v/>
      </c>
      <c r="N24" s="58"/>
      <c r="O24" s="4" t="str">
        <f>IF(ISBLANK(A24),"",IF(ISBLANK(N24),"0",calcoli!Q21))</f>
        <v/>
      </c>
      <c r="P24" s="59"/>
      <c r="Q24" s="4" t="str">
        <f>IF(ISBLANK(A24),"",IF(ISBLANK(P24),"0",calcoli!T21))</f>
        <v/>
      </c>
      <c r="R24" s="77"/>
      <c r="S24" s="19"/>
      <c r="T24" s="20"/>
      <c r="U24" s="64"/>
      <c r="V24" s="64"/>
      <c r="W24" s="69" t="str">
        <f t="shared" si="0"/>
        <v/>
      </c>
      <c r="X24" s="4" t="str">
        <f>IF(ISBLANK(A24),"",IF(ISBLANK(S24),"0",calcoli!W21))</f>
        <v/>
      </c>
      <c r="Y24" s="21" t="str">
        <f t="shared" si="1"/>
        <v/>
      </c>
    </row>
    <row r="25" spans="1:25" x14ac:dyDescent="0.2">
      <c r="A25" s="18"/>
      <c r="B25" s="18"/>
      <c r="C25" s="18"/>
      <c r="D25" s="19"/>
      <c r="E25" s="19"/>
      <c r="F25" s="51"/>
      <c r="G25" s="54" t="str">
        <f>IF(ISBLANK(F25),"",DATEDIF(F25,calcoli!Y$3,"Y"))</f>
        <v/>
      </c>
      <c r="H25" s="19"/>
      <c r="I25" s="4">
        <f>IF(ISBLANK(A25),"0",IF(ISBLANK(H25),"0",calcoli!C22))-calcoli!H22</f>
        <v>0</v>
      </c>
      <c r="J25" s="55"/>
      <c r="K25" s="8" t="str">
        <f>IF(ISBLANK(A25),"",IF(ISBLANK(J25),"0",calcoli!K22))</f>
        <v/>
      </c>
      <c r="L25" s="55"/>
      <c r="M25" s="4" t="str">
        <f>IF(ISBLANK(A25),"",IF(ISBLANK(L25),"0",calcoli!N22))</f>
        <v/>
      </c>
      <c r="N25" s="58"/>
      <c r="O25" s="4" t="str">
        <f>IF(ISBLANK(A25),"",IF(ISBLANK(N25),"0",calcoli!Q22))</f>
        <v/>
      </c>
      <c r="P25" s="59"/>
      <c r="Q25" s="4" t="str">
        <f>IF(ISBLANK(A25),"",IF(ISBLANK(P25),"0",calcoli!T22))</f>
        <v/>
      </c>
      <c r="R25" s="77"/>
      <c r="S25" s="19"/>
      <c r="T25" s="20"/>
      <c r="U25" s="64"/>
      <c r="V25" s="64"/>
      <c r="W25" s="69" t="str">
        <f t="shared" si="0"/>
        <v/>
      </c>
      <c r="X25" s="4" t="str">
        <f>IF(ISBLANK(A25),"",IF(ISBLANK(S25),"0",calcoli!W22))</f>
        <v/>
      </c>
      <c r="Y25" s="21" t="str">
        <f t="shared" si="1"/>
        <v/>
      </c>
    </row>
    <row r="26" spans="1:25" x14ac:dyDescent="0.2">
      <c r="A26" s="18"/>
      <c r="B26" s="18"/>
      <c r="C26" s="18"/>
      <c r="D26" s="19"/>
      <c r="E26" s="19"/>
      <c r="F26" s="51"/>
      <c r="G26" s="54" t="str">
        <f>IF(ISBLANK(F26),"",DATEDIF(F26,calcoli!Y$3,"Y"))</f>
        <v/>
      </c>
      <c r="H26" s="19"/>
      <c r="I26" s="4">
        <f>IF(ISBLANK(A26),"0",IF(ISBLANK(H26),"0",calcoli!C23))-calcoli!H23</f>
        <v>0</v>
      </c>
      <c r="J26" s="55"/>
      <c r="K26" s="8" t="str">
        <f>IF(ISBLANK(A26),"",IF(ISBLANK(J26),"0",calcoli!K23))</f>
        <v/>
      </c>
      <c r="L26" s="55"/>
      <c r="M26" s="4" t="str">
        <f>IF(ISBLANK(A26),"",IF(ISBLANK(L26),"0",calcoli!N23))</f>
        <v/>
      </c>
      <c r="N26" s="58"/>
      <c r="O26" s="4" t="str">
        <f>IF(ISBLANK(A26),"",IF(ISBLANK(N26),"0",calcoli!Q23))</f>
        <v/>
      </c>
      <c r="P26" s="59"/>
      <c r="Q26" s="4" t="str">
        <f>IF(ISBLANK(A26),"",IF(ISBLANK(P26),"0",calcoli!T23))</f>
        <v/>
      </c>
      <c r="R26" s="77"/>
      <c r="S26" s="19"/>
      <c r="T26" s="20"/>
      <c r="U26" s="64"/>
      <c r="V26" s="64"/>
      <c r="W26" s="69" t="str">
        <f t="shared" si="0"/>
        <v/>
      </c>
      <c r="X26" s="4" t="str">
        <f>IF(ISBLANK(A26),"",IF(ISBLANK(S26),"0",calcoli!W23))</f>
        <v/>
      </c>
      <c r="Y26" s="21" t="str">
        <f t="shared" si="1"/>
        <v/>
      </c>
    </row>
    <row r="27" spans="1:25" x14ac:dyDescent="0.2">
      <c r="A27" s="18"/>
      <c r="B27" s="18"/>
      <c r="C27" s="18"/>
      <c r="D27" s="19"/>
      <c r="E27" s="19"/>
      <c r="F27" s="51"/>
      <c r="G27" s="54" t="str">
        <f>IF(ISBLANK(F27),"",DATEDIF(F27,calcoli!Y$3,"Y"))</f>
        <v/>
      </c>
      <c r="H27" s="19"/>
      <c r="I27" s="4">
        <f>IF(ISBLANK(A27),"0",IF(ISBLANK(H27),"0",calcoli!C24))-calcoli!H24</f>
        <v>0</v>
      </c>
      <c r="J27" s="55"/>
      <c r="K27" s="8" t="str">
        <f>IF(ISBLANK(A27),"",IF(ISBLANK(J27),"0",calcoli!K24))</f>
        <v/>
      </c>
      <c r="L27" s="55"/>
      <c r="M27" s="4" t="str">
        <f>IF(ISBLANK(A27),"",IF(ISBLANK(L27),"0",calcoli!N24))</f>
        <v/>
      </c>
      <c r="N27" s="58"/>
      <c r="O27" s="4" t="str">
        <f>IF(ISBLANK(A27),"",IF(ISBLANK(N27),"0",calcoli!Q24))</f>
        <v/>
      </c>
      <c r="P27" s="59"/>
      <c r="Q27" s="4" t="str">
        <f>IF(ISBLANK(A27),"",IF(ISBLANK(P27),"0",calcoli!T24))</f>
        <v/>
      </c>
      <c r="R27" s="77"/>
      <c r="S27" s="19"/>
      <c r="T27" s="20"/>
      <c r="U27" s="64"/>
      <c r="V27" s="64"/>
      <c r="W27" s="69" t="str">
        <f t="shared" si="0"/>
        <v/>
      </c>
      <c r="X27" s="4" t="str">
        <f>IF(ISBLANK(A27),"",IF(ISBLANK(S27),"0",calcoli!W24))</f>
        <v/>
      </c>
      <c r="Y27" s="21" t="str">
        <f t="shared" si="1"/>
        <v/>
      </c>
    </row>
    <row r="28" spans="1:25" x14ac:dyDescent="0.2">
      <c r="A28" s="18"/>
      <c r="B28" s="18"/>
      <c r="C28" s="18"/>
      <c r="D28" s="19"/>
      <c r="E28" s="19"/>
      <c r="F28" s="51"/>
      <c r="G28" s="54" t="str">
        <f>IF(ISBLANK(F28),"",DATEDIF(F28,calcoli!Y$3,"Y"))</f>
        <v/>
      </c>
      <c r="H28" s="19"/>
      <c r="I28" s="4">
        <f>IF(ISBLANK(A28),"0",IF(ISBLANK(H28),"0",calcoli!C25))-calcoli!H25</f>
        <v>0</v>
      </c>
      <c r="J28" s="55"/>
      <c r="K28" s="8" t="str">
        <f>IF(ISBLANK(A28),"",IF(ISBLANK(J28),"0",calcoli!K25))</f>
        <v/>
      </c>
      <c r="L28" s="55"/>
      <c r="M28" s="4" t="str">
        <f>IF(ISBLANK(A28),"",IF(ISBLANK(L28),"0",calcoli!N25))</f>
        <v/>
      </c>
      <c r="N28" s="58"/>
      <c r="O28" s="4" t="str">
        <f>IF(ISBLANK(A28),"",IF(ISBLANK(N28),"0",calcoli!Q25))</f>
        <v/>
      </c>
      <c r="P28" s="59"/>
      <c r="Q28" s="4" t="str">
        <f>IF(ISBLANK(A28),"",IF(ISBLANK(P28),"0",calcoli!T25))</f>
        <v/>
      </c>
      <c r="R28" s="77"/>
      <c r="S28" s="19"/>
      <c r="T28" s="20"/>
      <c r="U28" s="64"/>
      <c r="V28" s="64"/>
      <c r="W28" s="69" t="str">
        <f t="shared" si="0"/>
        <v/>
      </c>
      <c r="X28" s="4" t="str">
        <f>IF(ISBLANK(A28),"",IF(ISBLANK(S28),"0",calcoli!W25))</f>
        <v/>
      </c>
      <c r="Y28" s="21" t="str">
        <f t="shared" si="1"/>
        <v/>
      </c>
    </row>
    <row r="29" spans="1:25" x14ac:dyDescent="0.2">
      <c r="A29" s="18"/>
      <c r="B29" s="18"/>
      <c r="C29" s="18"/>
      <c r="D29" s="19"/>
      <c r="E29" s="19"/>
      <c r="F29" s="51"/>
      <c r="G29" s="54" t="str">
        <f>IF(ISBLANK(F29),"",DATEDIF(F29,calcoli!Y$3,"Y"))</f>
        <v/>
      </c>
      <c r="H29" s="19"/>
      <c r="I29" s="4">
        <f>IF(ISBLANK(A29),"0",IF(ISBLANK(H29),"0",calcoli!C26))-calcoli!H26</f>
        <v>0</v>
      </c>
      <c r="J29" s="55"/>
      <c r="K29" s="8" t="str">
        <f>IF(ISBLANK(A29),"",IF(ISBLANK(J29),"0",calcoli!K26))</f>
        <v/>
      </c>
      <c r="L29" s="55"/>
      <c r="M29" s="4" t="str">
        <f>IF(ISBLANK(A29),"",IF(ISBLANK(L29),"0",calcoli!N26))</f>
        <v/>
      </c>
      <c r="N29" s="58"/>
      <c r="O29" s="4" t="str">
        <f>IF(ISBLANK(A29),"",IF(ISBLANK(N29),"0",calcoli!Q26))</f>
        <v/>
      </c>
      <c r="P29" s="59"/>
      <c r="Q29" s="4" t="str">
        <f>IF(ISBLANK(A29),"",IF(ISBLANK(P29),"0",calcoli!T26))</f>
        <v/>
      </c>
      <c r="R29" s="77"/>
      <c r="S29" s="19"/>
      <c r="T29" s="20"/>
      <c r="U29" s="64"/>
      <c r="V29" s="64"/>
      <c r="W29" s="69" t="str">
        <f t="shared" si="0"/>
        <v/>
      </c>
      <c r="X29" s="4" t="str">
        <f>IF(ISBLANK(A29),"",IF(ISBLANK(S29),"0",calcoli!W26))</f>
        <v/>
      </c>
      <c r="Y29" s="21" t="str">
        <f t="shared" si="1"/>
        <v/>
      </c>
    </row>
    <row r="30" spans="1:25" x14ac:dyDescent="0.2">
      <c r="A30" s="18"/>
      <c r="B30" s="18"/>
      <c r="C30" s="18"/>
      <c r="D30" s="19"/>
      <c r="E30" s="19"/>
      <c r="F30" s="51"/>
      <c r="G30" s="54" t="str">
        <f>IF(ISBLANK(F30),"",DATEDIF(F30,calcoli!Y$3,"Y"))</f>
        <v/>
      </c>
      <c r="H30" s="19"/>
      <c r="I30" s="4">
        <f>IF(ISBLANK(A30),"0",IF(ISBLANK(H30),"0",calcoli!C27))-calcoli!H27</f>
        <v>0</v>
      </c>
      <c r="J30" s="55"/>
      <c r="K30" s="8" t="str">
        <f>IF(ISBLANK(A30),"",IF(ISBLANK(J30),"0",calcoli!K27))</f>
        <v/>
      </c>
      <c r="L30" s="55"/>
      <c r="M30" s="4" t="str">
        <f>IF(ISBLANK(A30),"",IF(ISBLANK(L30),"0",calcoli!N27))</f>
        <v/>
      </c>
      <c r="N30" s="58"/>
      <c r="O30" s="4" t="str">
        <f>IF(ISBLANK(A30),"",IF(ISBLANK(N30),"0",calcoli!Q27))</f>
        <v/>
      </c>
      <c r="P30" s="59"/>
      <c r="Q30" s="4" t="str">
        <f>IF(ISBLANK(A30),"",IF(ISBLANK(P30),"0",calcoli!T27))</f>
        <v/>
      </c>
      <c r="R30" s="77"/>
      <c r="S30" s="19"/>
      <c r="T30" s="20"/>
      <c r="U30" s="64"/>
      <c r="V30" s="64"/>
      <c r="W30" s="69" t="str">
        <f t="shared" si="0"/>
        <v/>
      </c>
      <c r="X30" s="4" t="str">
        <f>IF(ISBLANK(A30),"",IF(ISBLANK(S30),"0",calcoli!W27))</f>
        <v/>
      </c>
      <c r="Y30" s="21" t="str">
        <f t="shared" si="1"/>
        <v/>
      </c>
    </row>
    <row r="31" spans="1:25" x14ac:dyDescent="0.2">
      <c r="A31" s="18"/>
      <c r="B31" s="18"/>
      <c r="C31" s="18"/>
      <c r="D31" s="19"/>
      <c r="E31" s="19"/>
      <c r="F31" s="51"/>
      <c r="G31" s="54" t="str">
        <f>IF(ISBLANK(F31),"",DATEDIF(F31,calcoli!Y$3,"Y"))</f>
        <v/>
      </c>
      <c r="H31" s="19"/>
      <c r="I31" s="4">
        <f>IF(ISBLANK(A31),"0",IF(ISBLANK(H31),"0",calcoli!C28))-calcoli!H28</f>
        <v>0</v>
      </c>
      <c r="J31" s="55"/>
      <c r="K31" s="8" t="str">
        <f>IF(ISBLANK(A31),"",IF(ISBLANK(J31),"0",calcoli!K28))</f>
        <v/>
      </c>
      <c r="L31" s="55"/>
      <c r="M31" s="4" t="str">
        <f>IF(ISBLANK(A31),"",IF(ISBLANK(L31),"0",calcoli!N28))</f>
        <v/>
      </c>
      <c r="N31" s="58"/>
      <c r="O31" s="4" t="str">
        <f>IF(ISBLANK(A31),"",IF(ISBLANK(N31),"0",calcoli!Q28))</f>
        <v/>
      </c>
      <c r="P31" s="59"/>
      <c r="Q31" s="4" t="str">
        <f>IF(ISBLANK(A31),"",IF(ISBLANK(P31),"0",calcoli!T28))</f>
        <v/>
      </c>
      <c r="R31" s="77"/>
      <c r="S31" s="19"/>
      <c r="T31" s="20"/>
      <c r="U31" s="64"/>
      <c r="V31" s="64"/>
      <c r="W31" s="69" t="str">
        <f t="shared" si="0"/>
        <v/>
      </c>
      <c r="X31" s="4" t="str">
        <f>IF(ISBLANK(A31),"",IF(ISBLANK(S31),"0",calcoli!W28))</f>
        <v/>
      </c>
      <c r="Y31" s="21" t="str">
        <f t="shared" si="1"/>
        <v/>
      </c>
    </row>
    <row r="32" spans="1:25" x14ac:dyDescent="0.2">
      <c r="A32" s="18"/>
      <c r="B32" s="18"/>
      <c r="C32" s="18"/>
      <c r="D32" s="19"/>
      <c r="E32" s="19"/>
      <c r="F32" s="51"/>
      <c r="G32" s="54" t="str">
        <f>IF(ISBLANK(F32),"",DATEDIF(F32,calcoli!Y$3,"Y"))</f>
        <v/>
      </c>
      <c r="H32" s="19"/>
      <c r="I32" s="4">
        <f>IF(ISBLANK(A32),"0",IF(ISBLANK(H32),"0",calcoli!C29))-calcoli!H29</f>
        <v>0</v>
      </c>
      <c r="J32" s="55"/>
      <c r="K32" s="8" t="str">
        <f>IF(ISBLANK(A32),"",IF(ISBLANK(J32),"0",calcoli!K29))</f>
        <v/>
      </c>
      <c r="L32" s="55"/>
      <c r="M32" s="4" t="str">
        <f>IF(ISBLANK(A32),"",IF(ISBLANK(L32),"0",calcoli!N29))</f>
        <v/>
      </c>
      <c r="N32" s="58"/>
      <c r="O32" s="4" t="str">
        <f>IF(ISBLANK(A32),"",IF(ISBLANK(N32),"0",calcoli!Q29))</f>
        <v/>
      </c>
      <c r="P32" s="59"/>
      <c r="Q32" s="4" t="str">
        <f>IF(ISBLANK(A32),"",IF(ISBLANK(P32),"0",calcoli!T29))</f>
        <v/>
      </c>
      <c r="R32" s="77"/>
      <c r="S32" s="19"/>
      <c r="T32" s="20"/>
      <c r="U32" s="64"/>
      <c r="V32" s="64"/>
      <c r="W32" s="69" t="str">
        <f t="shared" si="0"/>
        <v/>
      </c>
      <c r="X32" s="4" t="str">
        <f>IF(ISBLANK(A32),"",IF(ISBLANK(S32),"0",calcoli!W29))</f>
        <v/>
      </c>
      <c r="Y32" s="21" t="str">
        <f t="shared" si="1"/>
        <v/>
      </c>
    </row>
    <row r="33" spans="1:25" x14ac:dyDescent="0.2">
      <c r="A33" s="18"/>
      <c r="B33" s="18"/>
      <c r="C33" s="18"/>
      <c r="D33" s="19"/>
      <c r="E33" s="19"/>
      <c r="F33" s="51"/>
      <c r="G33" s="54" t="str">
        <f>IF(ISBLANK(F33),"",DATEDIF(F33,calcoli!Y$3,"Y"))</f>
        <v/>
      </c>
      <c r="H33" s="19"/>
      <c r="I33" s="4">
        <f>IF(ISBLANK(A33),"0",IF(ISBLANK(H33),"0",calcoli!C30))-calcoli!H30</f>
        <v>0</v>
      </c>
      <c r="J33" s="55"/>
      <c r="K33" s="8" t="str">
        <f>IF(ISBLANK(A33),"",IF(ISBLANK(J33),"0",calcoli!K30))</f>
        <v/>
      </c>
      <c r="L33" s="55"/>
      <c r="M33" s="4" t="str">
        <f>IF(ISBLANK(A33),"",IF(ISBLANK(L33),"0",calcoli!N30))</f>
        <v/>
      </c>
      <c r="N33" s="58"/>
      <c r="O33" s="4" t="str">
        <f>IF(ISBLANK(A33),"",IF(ISBLANK(N33),"0",calcoli!Q30))</f>
        <v/>
      </c>
      <c r="P33" s="59"/>
      <c r="Q33" s="4" t="str">
        <f>IF(ISBLANK(A33),"",IF(ISBLANK(P33),"0",calcoli!T30))</f>
        <v/>
      </c>
      <c r="R33" s="77"/>
      <c r="S33" s="19"/>
      <c r="T33" s="20"/>
      <c r="U33" s="64"/>
      <c r="V33" s="64"/>
      <c r="W33" s="69" t="str">
        <f t="shared" si="0"/>
        <v/>
      </c>
      <c r="X33" s="4" t="str">
        <f>IF(ISBLANK(A33),"",IF(ISBLANK(S33),"0",calcoli!W30))</f>
        <v/>
      </c>
      <c r="Y33" s="21" t="str">
        <f t="shared" si="1"/>
        <v/>
      </c>
    </row>
    <row r="34" spans="1:25" x14ac:dyDescent="0.2">
      <c r="A34" s="19"/>
      <c r="B34" s="18"/>
      <c r="C34" s="18"/>
      <c r="D34" s="19"/>
      <c r="E34" s="19"/>
      <c r="F34" s="51"/>
      <c r="G34" s="54" t="str">
        <f>IF(ISBLANK(F34),"",DATEDIF(F34,calcoli!Y$3,"Y"))</f>
        <v/>
      </c>
      <c r="H34" s="19"/>
      <c r="I34" s="4">
        <f>IF(ISBLANK(A34),"0",IF(ISBLANK(H34),"0",calcoli!C31))-calcoli!H31</f>
        <v>0</v>
      </c>
      <c r="J34" s="55"/>
      <c r="K34" s="8" t="str">
        <f>IF(ISBLANK(A34),"",IF(ISBLANK(J34),"0",calcoli!K31))</f>
        <v/>
      </c>
      <c r="L34" s="55"/>
      <c r="M34" s="4" t="str">
        <f>IF(ISBLANK(A34),"",IF(ISBLANK(L34),"0",calcoli!N31))</f>
        <v/>
      </c>
      <c r="N34" s="58"/>
      <c r="O34" s="4" t="str">
        <f>IF(ISBLANK(A34),"",IF(ISBLANK(N34),"0",calcoli!Q31))</f>
        <v/>
      </c>
      <c r="P34" s="59"/>
      <c r="Q34" s="4" t="str">
        <f>IF(ISBLANK(A34),"",IF(ISBLANK(P34),"0",calcoli!T31))</f>
        <v/>
      </c>
      <c r="R34" s="77"/>
      <c r="S34" s="19"/>
      <c r="T34" s="20"/>
      <c r="U34" s="64"/>
      <c r="V34" s="64"/>
      <c r="W34" s="69" t="str">
        <f t="shared" si="0"/>
        <v/>
      </c>
      <c r="X34" s="4" t="str">
        <f>IF(ISBLANK(A34),"",IF(ISBLANK(S34),"0",calcoli!W31))</f>
        <v/>
      </c>
      <c r="Y34" s="21" t="str">
        <f t="shared" si="1"/>
        <v/>
      </c>
    </row>
    <row r="35" spans="1:25" x14ac:dyDescent="0.2">
      <c r="A35" s="19"/>
      <c r="B35" s="18"/>
      <c r="C35" s="18"/>
      <c r="D35" s="19"/>
      <c r="E35" s="19"/>
      <c r="F35" s="51"/>
      <c r="G35" s="54" t="str">
        <f>IF(ISBLANK(F35),"",DATEDIF(F35,calcoli!Y$3,"Y"))</f>
        <v/>
      </c>
      <c r="H35" s="19"/>
      <c r="I35" s="4">
        <f>IF(ISBLANK(A35),"0",IF(ISBLANK(H35),"0",calcoli!C32))-calcoli!H32</f>
        <v>0</v>
      </c>
      <c r="J35" s="55"/>
      <c r="K35" s="8" t="str">
        <f>IF(ISBLANK(A35),"",IF(ISBLANK(J35),"0",calcoli!K32))</f>
        <v/>
      </c>
      <c r="L35" s="55"/>
      <c r="M35" s="4" t="str">
        <f>IF(ISBLANK(A35),"",IF(ISBLANK(L35),"0",calcoli!N32))</f>
        <v/>
      </c>
      <c r="N35" s="58"/>
      <c r="O35" s="4" t="str">
        <f>IF(ISBLANK(A35),"",IF(ISBLANK(N35),"0",calcoli!Q32))</f>
        <v/>
      </c>
      <c r="P35" s="59"/>
      <c r="Q35" s="4" t="str">
        <f>IF(ISBLANK(A35),"",IF(ISBLANK(P35),"0",calcoli!T32))</f>
        <v/>
      </c>
      <c r="R35" s="77"/>
      <c r="S35" s="19"/>
      <c r="T35" s="20"/>
      <c r="U35" s="64"/>
      <c r="V35" s="64"/>
      <c r="W35" s="69" t="str">
        <f t="shared" si="0"/>
        <v/>
      </c>
      <c r="X35" s="4" t="str">
        <f>IF(ISBLANK(A35),"",IF(ISBLANK(S35),"0",calcoli!W32))</f>
        <v/>
      </c>
      <c r="Y35" s="21" t="str">
        <f t="shared" si="1"/>
        <v/>
      </c>
    </row>
    <row r="36" spans="1:25" x14ac:dyDescent="0.2">
      <c r="A36" s="18"/>
      <c r="B36" s="18"/>
      <c r="C36" s="18"/>
      <c r="D36" s="19"/>
      <c r="E36" s="19"/>
      <c r="F36" s="51"/>
      <c r="G36" s="54" t="str">
        <f>IF(ISBLANK(F36),"",DATEDIF(F36,calcoli!Y$3,"Y"))</f>
        <v/>
      </c>
      <c r="H36" s="19"/>
      <c r="I36" s="4">
        <f>IF(ISBLANK(A36),"0",IF(ISBLANK(H36),"0",calcoli!C33))-calcoli!H33</f>
        <v>0</v>
      </c>
      <c r="J36" s="55"/>
      <c r="K36" s="8" t="str">
        <f>IF(ISBLANK(A36),"",IF(ISBLANK(J36),"0",calcoli!K33))</f>
        <v/>
      </c>
      <c r="L36" s="55"/>
      <c r="M36" s="4" t="str">
        <f>IF(ISBLANK(A36),"",IF(ISBLANK(L36),"0",calcoli!N33))</f>
        <v/>
      </c>
      <c r="N36" s="58"/>
      <c r="O36" s="4" t="str">
        <f>IF(ISBLANK(A36),"",IF(ISBLANK(N36),"0",calcoli!Q33))</f>
        <v/>
      </c>
      <c r="P36" s="59"/>
      <c r="Q36" s="4" t="str">
        <f>IF(ISBLANK(A36),"",IF(ISBLANK(P36),"0",calcoli!T33))</f>
        <v/>
      </c>
      <c r="R36" s="77"/>
      <c r="S36" s="19"/>
      <c r="T36" s="20"/>
      <c r="U36" s="64"/>
      <c r="V36" s="64"/>
      <c r="W36" s="69" t="str">
        <f t="shared" si="0"/>
        <v/>
      </c>
      <c r="X36" s="4" t="str">
        <f>IF(ISBLANK(A36),"",IF(ISBLANK(S36),"0",calcoli!W33))</f>
        <v/>
      </c>
      <c r="Y36" s="21" t="str">
        <f t="shared" si="1"/>
        <v/>
      </c>
    </row>
    <row r="37" spans="1:25" x14ac:dyDescent="0.2">
      <c r="A37" s="18"/>
      <c r="B37" s="18"/>
      <c r="C37" s="18"/>
      <c r="D37" s="19"/>
      <c r="E37" s="19"/>
      <c r="F37" s="51"/>
      <c r="G37" s="54" t="str">
        <f>IF(ISBLANK(F37),"",DATEDIF(F37,calcoli!Y$3,"Y"))</f>
        <v/>
      </c>
      <c r="H37" s="19"/>
      <c r="I37" s="4">
        <f>IF(ISBLANK(A37),"0",IF(ISBLANK(H37),"0",calcoli!C34))-calcoli!H34</f>
        <v>0</v>
      </c>
      <c r="J37" s="55"/>
      <c r="K37" s="8" t="str">
        <f>IF(ISBLANK(A37),"",IF(ISBLANK(J37),"0",calcoli!K34))</f>
        <v/>
      </c>
      <c r="L37" s="55"/>
      <c r="M37" s="4" t="str">
        <f>IF(ISBLANK(A37),"",IF(ISBLANK(L37),"0",calcoli!N34))</f>
        <v/>
      </c>
      <c r="N37" s="58"/>
      <c r="O37" s="4" t="str">
        <f>IF(ISBLANK(A37),"",IF(ISBLANK(N37),"0",calcoli!Q34))</f>
        <v/>
      </c>
      <c r="P37" s="59"/>
      <c r="Q37" s="4" t="str">
        <f>IF(ISBLANK(A37),"",IF(ISBLANK(P37),"0",calcoli!T34))</f>
        <v/>
      </c>
      <c r="R37" s="77"/>
      <c r="S37" s="19"/>
      <c r="T37" s="20"/>
      <c r="U37" s="64"/>
      <c r="V37" s="64"/>
      <c r="W37" s="69" t="str">
        <f t="shared" si="0"/>
        <v/>
      </c>
      <c r="X37" s="4" t="str">
        <f>IF(ISBLANK(A37),"",IF(ISBLANK(S37),"0",calcoli!W34))</f>
        <v/>
      </c>
      <c r="Y37" s="21" t="str">
        <f t="shared" si="1"/>
        <v/>
      </c>
    </row>
    <row r="38" spans="1:25" x14ac:dyDescent="0.2">
      <c r="A38" s="19"/>
      <c r="B38" s="18"/>
      <c r="C38" s="18"/>
      <c r="D38" s="19"/>
      <c r="E38" s="19"/>
      <c r="F38" s="51"/>
      <c r="G38" s="54" t="str">
        <f>IF(ISBLANK(F38),"",DATEDIF(F38,calcoli!Y$3,"Y"))</f>
        <v/>
      </c>
      <c r="H38" s="19"/>
      <c r="I38" s="4">
        <f>IF(ISBLANK(A38),"0",IF(ISBLANK(H38),"0",calcoli!C35))-calcoli!H35</f>
        <v>0</v>
      </c>
      <c r="J38" s="55"/>
      <c r="K38" s="8" t="str">
        <f>IF(ISBLANK(A38),"",IF(ISBLANK(J38),"0",calcoli!K35))</f>
        <v/>
      </c>
      <c r="L38" s="55"/>
      <c r="M38" s="4" t="str">
        <f>IF(ISBLANK(A38),"",IF(ISBLANK(L38),"0",calcoli!N35))</f>
        <v/>
      </c>
      <c r="N38" s="58"/>
      <c r="O38" s="4" t="str">
        <f>IF(ISBLANK(A38),"",IF(ISBLANK(N38),"0",calcoli!Q35))</f>
        <v/>
      </c>
      <c r="P38" s="59"/>
      <c r="Q38" s="4" t="str">
        <f>IF(ISBLANK(A38),"",IF(ISBLANK(P38),"0",calcoli!T35))</f>
        <v/>
      </c>
      <c r="R38" s="77"/>
      <c r="S38" s="19"/>
      <c r="T38" s="20"/>
      <c r="U38" s="64"/>
      <c r="V38" s="64"/>
      <c r="W38" s="69" t="str">
        <f t="shared" si="0"/>
        <v/>
      </c>
      <c r="X38" s="4" t="str">
        <f>IF(ISBLANK(A38),"",IF(ISBLANK(S38),"0",calcoli!W35))</f>
        <v/>
      </c>
      <c r="Y38" s="21" t="str">
        <f t="shared" si="1"/>
        <v/>
      </c>
    </row>
    <row r="39" spans="1:25" x14ac:dyDescent="0.2">
      <c r="A39" s="19"/>
      <c r="B39" s="18"/>
      <c r="C39" s="18"/>
      <c r="D39" s="19"/>
      <c r="E39" s="19"/>
      <c r="F39" s="51"/>
      <c r="G39" s="54" t="str">
        <f>IF(ISBLANK(F39),"",DATEDIF(F39,calcoli!Y$3,"Y"))</f>
        <v/>
      </c>
      <c r="H39" s="19"/>
      <c r="I39" s="4">
        <f>IF(ISBLANK(A39),"0",IF(ISBLANK(H39),"0",calcoli!C36))-calcoli!H36</f>
        <v>0</v>
      </c>
      <c r="J39" s="55"/>
      <c r="K39" s="8" t="str">
        <f>IF(ISBLANK(A39),"",IF(ISBLANK(J39),"0",calcoli!K36))</f>
        <v/>
      </c>
      <c r="L39" s="55"/>
      <c r="M39" s="4" t="str">
        <f>IF(ISBLANK(A39),"",IF(ISBLANK(L39),"0",calcoli!N36))</f>
        <v/>
      </c>
      <c r="N39" s="58"/>
      <c r="O39" s="4" t="str">
        <f>IF(ISBLANK(A39),"",IF(ISBLANK(N39),"0",calcoli!Q36))</f>
        <v/>
      </c>
      <c r="P39" s="59"/>
      <c r="Q39" s="4" t="str">
        <f>IF(ISBLANK(A39),"",IF(ISBLANK(P39),"0",calcoli!T36))</f>
        <v/>
      </c>
      <c r="R39" s="77"/>
      <c r="S39" s="19"/>
      <c r="T39" s="20"/>
      <c r="U39" s="64"/>
      <c r="V39" s="64"/>
      <c r="W39" s="69" t="str">
        <f t="shared" si="0"/>
        <v/>
      </c>
      <c r="X39" s="4" t="str">
        <f>IF(ISBLANK(A39),"",IF(ISBLANK(S39),"0",calcoli!W36))</f>
        <v/>
      </c>
      <c r="Y39" s="21" t="str">
        <f t="shared" si="1"/>
        <v/>
      </c>
    </row>
    <row r="40" spans="1:25" x14ac:dyDescent="0.2">
      <c r="A40" s="19"/>
      <c r="B40" s="18"/>
      <c r="C40" s="18"/>
      <c r="D40" s="19"/>
      <c r="E40" s="19"/>
      <c r="F40" s="51"/>
      <c r="G40" s="54" t="str">
        <f>IF(ISBLANK(F40),"",DATEDIF(F40,calcoli!Y$3,"Y"))</f>
        <v/>
      </c>
      <c r="H40" s="19"/>
      <c r="I40" s="4">
        <f>IF(ISBLANK(A40),"0",IF(ISBLANK(H40),"0",calcoli!C37))-calcoli!H37</f>
        <v>0</v>
      </c>
      <c r="J40" s="55"/>
      <c r="K40" s="8" t="str">
        <f>IF(ISBLANK(A40),"",IF(ISBLANK(J40),"0",calcoli!K37))</f>
        <v/>
      </c>
      <c r="L40" s="55"/>
      <c r="M40" s="4" t="str">
        <f>IF(ISBLANK(A40),"",IF(ISBLANK(L40),"0",calcoli!N37))</f>
        <v/>
      </c>
      <c r="N40" s="58"/>
      <c r="O40" s="4" t="str">
        <f>IF(ISBLANK(A40),"",IF(ISBLANK(N40),"0",calcoli!Q37))</f>
        <v/>
      </c>
      <c r="P40" s="59"/>
      <c r="Q40" s="4" t="str">
        <f>IF(ISBLANK(A40),"",IF(ISBLANK(P40),"0",calcoli!T37))</f>
        <v/>
      </c>
      <c r="R40" s="77"/>
      <c r="S40" s="19"/>
      <c r="T40" s="20"/>
      <c r="U40" s="64"/>
      <c r="V40" s="64"/>
      <c r="W40" s="69" t="str">
        <f t="shared" si="0"/>
        <v/>
      </c>
      <c r="X40" s="4" t="str">
        <f>IF(ISBLANK(A40),"",IF(ISBLANK(S40),"0",calcoli!W37))</f>
        <v/>
      </c>
      <c r="Y40" s="21" t="str">
        <f t="shared" si="1"/>
        <v/>
      </c>
    </row>
    <row r="41" spans="1:25" x14ac:dyDescent="0.2">
      <c r="A41" s="19"/>
      <c r="B41" s="18"/>
      <c r="C41" s="18"/>
      <c r="D41" s="19"/>
      <c r="E41" s="19"/>
      <c r="F41" s="51"/>
      <c r="G41" s="54" t="str">
        <f>IF(ISBLANK(F41),"",DATEDIF(F41,calcoli!Y$3,"Y"))</f>
        <v/>
      </c>
      <c r="H41" s="19"/>
      <c r="I41" s="4">
        <f>IF(ISBLANK(A41),"0",IF(ISBLANK(H41),"0",calcoli!C38))-calcoli!H38</f>
        <v>0</v>
      </c>
      <c r="J41" s="55"/>
      <c r="K41" s="8" t="str">
        <f>IF(ISBLANK(A41),"",IF(ISBLANK(J41),"0",calcoli!K38))</f>
        <v/>
      </c>
      <c r="L41" s="55"/>
      <c r="M41" s="4" t="str">
        <f>IF(ISBLANK(A41),"",IF(ISBLANK(L41),"0",calcoli!N38))</f>
        <v/>
      </c>
      <c r="N41" s="58"/>
      <c r="O41" s="4" t="str">
        <f>IF(ISBLANK(A41),"",IF(ISBLANK(N41),"0",calcoli!Q38))</f>
        <v/>
      </c>
      <c r="P41" s="59"/>
      <c r="Q41" s="4" t="str">
        <f>IF(ISBLANK(A41),"",IF(ISBLANK(P41),"0",calcoli!T38))</f>
        <v/>
      </c>
      <c r="R41" s="77"/>
      <c r="S41" s="19"/>
      <c r="T41" s="20"/>
      <c r="U41" s="64"/>
      <c r="V41" s="64"/>
      <c r="W41" s="69" t="str">
        <f t="shared" si="0"/>
        <v/>
      </c>
      <c r="X41" s="4" t="str">
        <f>IF(ISBLANK(A41),"",IF(ISBLANK(S41),"0",calcoli!W38))</f>
        <v/>
      </c>
      <c r="Y41" s="21" t="str">
        <f t="shared" si="1"/>
        <v/>
      </c>
    </row>
    <row r="42" spans="1:25" x14ac:dyDescent="0.2">
      <c r="A42" s="19"/>
      <c r="B42" s="18"/>
      <c r="C42" s="18"/>
      <c r="D42" s="19"/>
      <c r="E42" s="19"/>
      <c r="F42" s="51"/>
      <c r="G42" s="54" t="str">
        <f>IF(ISBLANK(F42),"",DATEDIF(F42,calcoli!Y$3,"Y"))</f>
        <v/>
      </c>
      <c r="H42" s="19"/>
      <c r="I42" s="4">
        <f>IF(ISBLANK(A42),"0",IF(ISBLANK(H42),"0",calcoli!C39))-calcoli!H39</f>
        <v>0</v>
      </c>
      <c r="J42" s="55"/>
      <c r="K42" s="8" t="str">
        <f>IF(ISBLANK(A42),"",IF(ISBLANK(J42),"0",calcoli!K39))</f>
        <v/>
      </c>
      <c r="L42" s="55"/>
      <c r="M42" s="4" t="str">
        <f>IF(ISBLANK(A42),"",IF(ISBLANK(L42),"0",calcoli!N39))</f>
        <v/>
      </c>
      <c r="N42" s="58"/>
      <c r="O42" s="4" t="str">
        <f>IF(ISBLANK(A42),"",IF(ISBLANK(N42),"0",calcoli!Q39))</f>
        <v/>
      </c>
      <c r="P42" s="59"/>
      <c r="Q42" s="4" t="str">
        <f>IF(ISBLANK(A42),"",IF(ISBLANK(P42),"0",calcoli!T39))</f>
        <v/>
      </c>
      <c r="R42" s="77"/>
      <c r="S42" s="19"/>
      <c r="T42" s="20"/>
      <c r="U42" s="64"/>
      <c r="V42" s="64"/>
      <c r="W42" s="69" t="str">
        <f t="shared" si="0"/>
        <v/>
      </c>
      <c r="X42" s="4" t="str">
        <f>IF(ISBLANK(A42),"",IF(ISBLANK(S42),"0",calcoli!W39))</f>
        <v/>
      </c>
      <c r="Y42" s="21" t="str">
        <f t="shared" si="1"/>
        <v/>
      </c>
    </row>
    <row r="43" spans="1:25" x14ac:dyDescent="0.2">
      <c r="A43" s="19"/>
      <c r="B43" s="18"/>
      <c r="C43" s="18"/>
      <c r="D43" s="19"/>
      <c r="E43" s="19"/>
      <c r="F43" s="51"/>
      <c r="G43" s="54" t="str">
        <f>IF(ISBLANK(F43),"",DATEDIF(F43,calcoli!Y$3,"Y"))</f>
        <v/>
      </c>
      <c r="H43" s="19"/>
      <c r="I43" s="4">
        <f>IF(ISBLANK(A43),"0",IF(ISBLANK(H43),"0",calcoli!C40))-calcoli!H40</f>
        <v>0</v>
      </c>
      <c r="J43" s="55"/>
      <c r="K43" s="8" t="str">
        <f>IF(ISBLANK(A43),"",IF(ISBLANK(J43),"0",calcoli!K40))</f>
        <v/>
      </c>
      <c r="L43" s="55"/>
      <c r="M43" s="4" t="str">
        <f>IF(ISBLANK(A43),"",IF(ISBLANK(L43),"0",calcoli!N40))</f>
        <v/>
      </c>
      <c r="N43" s="58"/>
      <c r="O43" s="4" t="str">
        <f>IF(ISBLANK(A43),"",IF(ISBLANK(N43),"0",calcoli!Q40))</f>
        <v/>
      </c>
      <c r="P43" s="59"/>
      <c r="Q43" s="4" t="str">
        <f>IF(ISBLANK(A43),"",IF(ISBLANK(P43),"0",calcoli!T40))</f>
        <v/>
      </c>
      <c r="R43" s="77"/>
      <c r="S43" s="19"/>
      <c r="T43" s="20"/>
      <c r="U43" s="64"/>
      <c r="V43" s="64"/>
      <c r="W43" s="69" t="str">
        <f t="shared" si="0"/>
        <v/>
      </c>
      <c r="X43" s="4" t="str">
        <f>IF(ISBLANK(A43),"",IF(ISBLANK(S43),"0",calcoli!W40))</f>
        <v/>
      </c>
      <c r="Y43" s="21" t="str">
        <f t="shared" si="1"/>
        <v/>
      </c>
    </row>
    <row r="44" spans="1:25" x14ac:dyDescent="0.2">
      <c r="A44" s="19"/>
      <c r="B44" s="18"/>
      <c r="C44" s="18"/>
      <c r="D44" s="19"/>
      <c r="E44" s="19"/>
      <c r="F44" s="51"/>
      <c r="G44" s="54" t="str">
        <f>IF(ISBLANK(F44),"",DATEDIF(F44,calcoli!Y$3,"Y"))</f>
        <v/>
      </c>
      <c r="H44" s="19"/>
      <c r="I44" s="4">
        <f>IF(ISBLANK(A44),"0",IF(ISBLANK(H44),"0",calcoli!C41))-calcoli!H41</f>
        <v>0</v>
      </c>
      <c r="J44" s="55"/>
      <c r="K44" s="8" t="str">
        <f>IF(ISBLANK(A44),"",IF(ISBLANK(J44),"0",calcoli!K41))</f>
        <v/>
      </c>
      <c r="L44" s="55"/>
      <c r="M44" s="4" t="str">
        <f>IF(ISBLANK(A44),"",IF(ISBLANK(L44),"0",calcoli!N41))</f>
        <v/>
      </c>
      <c r="N44" s="58"/>
      <c r="O44" s="4" t="str">
        <f>IF(ISBLANK(A44),"",IF(ISBLANK(N44),"0",calcoli!Q41))</f>
        <v/>
      </c>
      <c r="P44" s="59"/>
      <c r="Q44" s="4" t="str">
        <f>IF(ISBLANK(A44),"",IF(ISBLANK(P44),"0",calcoli!T41))</f>
        <v/>
      </c>
      <c r="R44" s="77"/>
      <c r="S44" s="19"/>
      <c r="T44" s="20"/>
      <c r="U44" s="64"/>
      <c r="V44" s="64"/>
      <c r="W44" s="69" t="str">
        <f t="shared" si="0"/>
        <v/>
      </c>
      <c r="X44" s="4" t="str">
        <f>IF(ISBLANK(A44),"",IF(ISBLANK(S44),"0",calcoli!W41))</f>
        <v/>
      </c>
      <c r="Y44" s="21" t="str">
        <f t="shared" si="1"/>
        <v/>
      </c>
    </row>
    <row r="45" spans="1:25" x14ac:dyDescent="0.2">
      <c r="A45" s="19"/>
      <c r="B45" s="18"/>
      <c r="C45" s="18"/>
      <c r="D45" s="19"/>
      <c r="E45" s="19"/>
      <c r="F45" s="51"/>
      <c r="G45" s="54" t="str">
        <f>IF(ISBLANK(F45),"",DATEDIF(F45,calcoli!Y$3,"Y"))</f>
        <v/>
      </c>
      <c r="H45" s="19"/>
      <c r="I45" s="4">
        <f>IF(ISBLANK(A45),"0",IF(ISBLANK(H45),"0",calcoli!C42))-calcoli!H42</f>
        <v>0</v>
      </c>
      <c r="J45" s="55"/>
      <c r="K45" s="8" t="str">
        <f>IF(ISBLANK(A45),"",IF(ISBLANK(J45),"0",calcoli!K42))</f>
        <v/>
      </c>
      <c r="L45" s="55"/>
      <c r="M45" s="4" t="str">
        <f>IF(ISBLANK(A45),"",IF(ISBLANK(L45),"0",calcoli!N42))</f>
        <v/>
      </c>
      <c r="N45" s="58"/>
      <c r="O45" s="4" t="str">
        <f>IF(ISBLANK(A45),"",IF(ISBLANK(N45),"0",calcoli!Q42))</f>
        <v/>
      </c>
      <c r="P45" s="59"/>
      <c r="Q45" s="4" t="str">
        <f>IF(ISBLANK(A45),"",IF(ISBLANK(P45),"0",calcoli!T42))</f>
        <v/>
      </c>
      <c r="R45" s="77"/>
      <c r="S45" s="19"/>
      <c r="T45" s="20"/>
      <c r="U45" s="64"/>
      <c r="V45" s="64"/>
      <c r="W45" s="69" t="str">
        <f t="shared" si="0"/>
        <v/>
      </c>
      <c r="X45" s="4" t="str">
        <f>IF(ISBLANK(A45),"",IF(ISBLANK(S45),"0",calcoli!W42))</f>
        <v/>
      </c>
      <c r="Y45" s="21" t="str">
        <f t="shared" si="1"/>
        <v/>
      </c>
    </row>
    <row r="46" spans="1:25" x14ac:dyDescent="0.2">
      <c r="A46" s="19"/>
      <c r="B46" s="18"/>
      <c r="C46" s="18"/>
      <c r="D46" s="19"/>
      <c r="E46" s="19"/>
      <c r="F46" s="51"/>
      <c r="G46" s="54" t="str">
        <f>IF(ISBLANK(F46),"",DATEDIF(F46,calcoli!Y$3,"Y"))</f>
        <v/>
      </c>
      <c r="H46" s="19"/>
      <c r="I46" s="4">
        <f>IF(ISBLANK(A46),"0",IF(ISBLANK(H46),"0",calcoli!C43))-calcoli!H43</f>
        <v>0</v>
      </c>
      <c r="J46" s="55"/>
      <c r="K46" s="8" t="str">
        <f>IF(ISBLANK(A46),"",IF(ISBLANK(J46),"0",calcoli!K43))</f>
        <v/>
      </c>
      <c r="L46" s="55"/>
      <c r="M46" s="4" t="str">
        <f>IF(ISBLANK(A46),"",IF(ISBLANK(L46),"0",calcoli!N43))</f>
        <v/>
      </c>
      <c r="N46" s="58"/>
      <c r="O46" s="4" t="str">
        <f>IF(ISBLANK(A46),"",IF(ISBLANK(N46),"0",calcoli!Q43))</f>
        <v/>
      </c>
      <c r="P46" s="59"/>
      <c r="Q46" s="4" t="str">
        <f>IF(ISBLANK(A46),"",IF(ISBLANK(P46),"0",calcoli!T43))</f>
        <v/>
      </c>
      <c r="R46" s="77"/>
      <c r="S46" s="19"/>
      <c r="T46" s="20"/>
      <c r="U46" s="64"/>
      <c r="V46" s="64"/>
      <c r="W46" s="69" t="str">
        <f t="shared" si="0"/>
        <v/>
      </c>
      <c r="X46" s="4" t="str">
        <f>IF(ISBLANK(A46),"",IF(ISBLANK(S46),"0",calcoli!W43))</f>
        <v/>
      </c>
      <c r="Y46" s="21" t="str">
        <f t="shared" si="1"/>
        <v/>
      </c>
    </row>
    <row r="47" spans="1:25" x14ac:dyDescent="0.2">
      <c r="A47" s="19"/>
      <c r="B47" s="18"/>
      <c r="C47" s="18"/>
      <c r="D47" s="19"/>
      <c r="E47" s="19"/>
      <c r="F47" s="51"/>
      <c r="G47" s="54" t="str">
        <f>IF(ISBLANK(F47),"",DATEDIF(F47,calcoli!Y$3,"Y"))</f>
        <v/>
      </c>
      <c r="H47" s="19"/>
      <c r="I47" s="4">
        <f>IF(ISBLANK(A47),"0",IF(ISBLANK(H47),"0",calcoli!C44))-calcoli!H44</f>
        <v>0</v>
      </c>
      <c r="J47" s="55"/>
      <c r="K47" s="8" t="str">
        <f>IF(ISBLANK(A47),"",IF(ISBLANK(J47),"0",calcoli!K44))</f>
        <v/>
      </c>
      <c r="L47" s="55"/>
      <c r="M47" s="4" t="str">
        <f>IF(ISBLANK(A47),"",IF(ISBLANK(L47),"0",calcoli!N44))</f>
        <v/>
      </c>
      <c r="N47" s="58"/>
      <c r="O47" s="4" t="str">
        <f>IF(ISBLANK(A47),"",IF(ISBLANK(N47),"0",calcoli!Q44))</f>
        <v/>
      </c>
      <c r="P47" s="59"/>
      <c r="Q47" s="4" t="str">
        <f>IF(ISBLANK(A47),"",IF(ISBLANK(P47),"0",calcoli!T44))</f>
        <v/>
      </c>
      <c r="R47" s="77"/>
      <c r="S47" s="19"/>
      <c r="T47" s="20"/>
      <c r="U47" s="64"/>
      <c r="V47" s="64"/>
      <c r="W47" s="69" t="str">
        <f t="shared" si="0"/>
        <v/>
      </c>
      <c r="X47" s="4" t="str">
        <f>IF(ISBLANK(A47),"",IF(ISBLANK(S47),"0",calcoli!W44))</f>
        <v/>
      </c>
      <c r="Y47" s="21" t="str">
        <f t="shared" si="1"/>
        <v/>
      </c>
    </row>
    <row r="48" spans="1:25" x14ac:dyDescent="0.2">
      <c r="A48" s="19"/>
      <c r="B48" s="18"/>
      <c r="C48" s="18"/>
      <c r="D48" s="19"/>
      <c r="E48" s="19"/>
      <c r="F48" s="51"/>
      <c r="G48" s="54" t="str">
        <f>IF(ISBLANK(F48),"",DATEDIF(F48,calcoli!Y$3,"Y"))</f>
        <v/>
      </c>
      <c r="H48" s="19"/>
      <c r="I48" s="4">
        <f>IF(ISBLANK(A48),"0",IF(ISBLANK(H48),"0",calcoli!C45))-calcoli!H45</f>
        <v>0</v>
      </c>
      <c r="J48" s="55"/>
      <c r="K48" s="8" t="str">
        <f>IF(ISBLANK(A48),"",IF(ISBLANK(J48),"0",calcoli!K45))</f>
        <v/>
      </c>
      <c r="L48" s="55"/>
      <c r="M48" s="4" t="str">
        <f>IF(ISBLANK(A48),"",IF(ISBLANK(L48),"0",calcoli!N45))</f>
        <v/>
      </c>
      <c r="N48" s="58"/>
      <c r="O48" s="4" t="str">
        <f>IF(ISBLANK(A48),"",IF(ISBLANK(N48),"0",calcoli!Q45))</f>
        <v/>
      </c>
      <c r="P48" s="59"/>
      <c r="Q48" s="4" t="str">
        <f>IF(ISBLANK(A48),"",IF(ISBLANK(P48),"0",calcoli!T45))</f>
        <v/>
      </c>
      <c r="R48" s="77"/>
      <c r="S48" s="19"/>
      <c r="T48" s="20"/>
      <c r="U48" s="64"/>
      <c r="V48" s="64"/>
      <c r="W48" s="69" t="str">
        <f t="shared" si="0"/>
        <v/>
      </c>
      <c r="X48" s="4" t="str">
        <f>IF(ISBLANK(A48),"",IF(ISBLANK(S48),"0",calcoli!W45))</f>
        <v/>
      </c>
      <c r="Y48" s="21" t="str">
        <f t="shared" si="1"/>
        <v/>
      </c>
    </row>
    <row r="49" spans="1:25" x14ac:dyDescent="0.2">
      <c r="A49" s="19"/>
      <c r="B49" s="18"/>
      <c r="C49" s="18"/>
      <c r="D49" s="19"/>
      <c r="E49" s="19"/>
      <c r="F49" s="51"/>
      <c r="G49" s="54" t="str">
        <f>IF(ISBLANK(F49),"",DATEDIF(F49,calcoli!Y$3,"Y"))</f>
        <v/>
      </c>
      <c r="H49" s="19"/>
      <c r="I49" s="4">
        <f>IF(ISBLANK(A49),"0",IF(ISBLANK(H49),"0",calcoli!C46))-calcoli!H46</f>
        <v>0</v>
      </c>
      <c r="J49" s="55"/>
      <c r="K49" s="8" t="str">
        <f>IF(ISBLANK(A49),"",IF(ISBLANK(J49),"0",calcoli!K46))</f>
        <v/>
      </c>
      <c r="L49" s="55"/>
      <c r="M49" s="4" t="str">
        <f>IF(ISBLANK(A49),"",IF(ISBLANK(L49),"0",calcoli!N46))</f>
        <v/>
      </c>
      <c r="N49" s="58"/>
      <c r="O49" s="4" t="str">
        <f>IF(ISBLANK(A49),"",IF(ISBLANK(N49),"0",calcoli!Q46))</f>
        <v/>
      </c>
      <c r="P49" s="59"/>
      <c r="Q49" s="4" t="str">
        <f>IF(ISBLANK(A49),"",IF(ISBLANK(P49),"0",calcoli!T46))</f>
        <v/>
      </c>
      <c r="R49" s="77"/>
      <c r="S49" s="19"/>
      <c r="T49" s="20"/>
      <c r="U49" s="64"/>
      <c r="V49" s="64"/>
      <c r="W49" s="69" t="str">
        <f t="shared" si="0"/>
        <v/>
      </c>
      <c r="X49" s="4" t="str">
        <f>IF(ISBLANK(A49),"",IF(ISBLANK(S49),"0",calcoli!W46))</f>
        <v/>
      </c>
      <c r="Y49" s="21" t="str">
        <f t="shared" si="1"/>
        <v/>
      </c>
    </row>
    <row r="50" spans="1:25" x14ac:dyDescent="0.2">
      <c r="A50" s="19"/>
      <c r="B50" s="18"/>
      <c r="C50" s="18"/>
      <c r="D50" s="19"/>
      <c r="E50" s="19"/>
      <c r="F50" s="51"/>
      <c r="G50" s="54" t="str">
        <f>IF(ISBLANK(F50),"",DATEDIF(F50,calcoli!Y$3,"Y"))</f>
        <v/>
      </c>
      <c r="H50" s="19"/>
      <c r="I50" s="4">
        <f>IF(ISBLANK(A50),"0",IF(ISBLANK(H50),"0",calcoli!C47))-calcoli!H47</f>
        <v>0</v>
      </c>
      <c r="J50" s="55"/>
      <c r="K50" s="8" t="str">
        <f>IF(ISBLANK(A50),"",IF(ISBLANK(J50),"0",calcoli!K47))</f>
        <v/>
      </c>
      <c r="L50" s="55"/>
      <c r="M50" s="4" t="str">
        <f>IF(ISBLANK(A50),"",IF(ISBLANK(L50),"0",calcoli!N47))</f>
        <v/>
      </c>
      <c r="N50" s="58"/>
      <c r="O50" s="4" t="str">
        <f>IF(ISBLANK(A50),"",IF(ISBLANK(N50),"0",calcoli!Q47))</f>
        <v/>
      </c>
      <c r="P50" s="59"/>
      <c r="Q50" s="4" t="str">
        <f>IF(ISBLANK(A50),"",IF(ISBLANK(P50),"0",calcoli!T47))</f>
        <v/>
      </c>
      <c r="R50" s="77"/>
      <c r="S50" s="19"/>
      <c r="T50" s="20"/>
      <c r="U50" s="64"/>
      <c r="V50" s="64"/>
      <c r="W50" s="69" t="str">
        <f t="shared" si="0"/>
        <v/>
      </c>
      <c r="X50" s="4" t="str">
        <f>IF(ISBLANK(A50),"",IF(ISBLANK(S50),"0",calcoli!W47))</f>
        <v/>
      </c>
      <c r="Y50" s="21" t="str">
        <f t="shared" si="1"/>
        <v/>
      </c>
    </row>
    <row r="51" spans="1:25" x14ac:dyDescent="0.2">
      <c r="A51" s="19"/>
      <c r="B51" s="18"/>
      <c r="C51" s="18"/>
      <c r="D51" s="19"/>
      <c r="E51" s="19"/>
      <c r="F51" s="51"/>
      <c r="G51" s="54" t="str">
        <f>IF(ISBLANK(F51),"",DATEDIF(F51,calcoli!Y$3,"Y"))</f>
        <v/>
      </c>
      <c r="H51" s="19"/>
      <c r="I51" s="4">
        <f>IF(ISBLANK(A51),"0",IF(ISBLANK(H51),"0",calcoli!C48))-calcoli!H48</f>
        <v>0</v>
      </c>
      <c r="J51" s="55"/>
      <c r="K51" s="8" t="str">
        <f>IF(ISBLANK(A51),"",IF(ISBLANK(J51),"0",calcoli!K48))</f>
        <v/>
      </c>
      <c r="L51" s="55"/>
      <c r="M51" s="4" t="str">
        <f>IF(ISBLANK(A51),"",IF(ISBLANK(L51),"0",calcoli!N48))</f>
        <v/>
      </c>
      <c r="N51" s="58"/>
      <c r="O51" s="4" t="str">
        <f>IF(ISBLANK(A51),"",IF(ISBLANK(N51),"0",calcoli!Q48))</f>
        <v/>
      </c>
      <c r="P51" s="59"/>
      <c r="Q51" s="4" t="str">
        <f>IF(ISBLANK(A51),"",IF(ISBLANK(P51),"0",calcoli!T48))</f>
        <v/>
      </c>
      <c r="R51" s="77"/>
      <c r="S51" s="19"/>
      <c r="T51" s="20"/>
      <c r="U51" s="64"/>
      <c r="V51" s="64"/>
      <c r="W51" s="69" t="str">
        <f t="shared" si="0"/>
        <v/>
      </c>
      <c r="X51" s="4" t="str">
        <f>IF(ISBLANK(A51),"",IF(ISBLANK(S51),"0",calcoli!W48))</f>
        <v/>
      </c>
      <c r="Y51" s="21" t="str">
        <f t="shared" si="1"/>
        <v/>
      </c>
    </row>
    <row r="52" spans="1:25" x14ac:dyDescent="0.2">
      <c r="A52" s="19"/>
      <c r="B52" s="18"/>
      <c r="C52" s="18"/>
      <c r="D52" s="19"/>
      <c r="E52" s="19"/>
      <c r="F52" s="51"/>
      <c r="G52" s="54" t="str">
        <f>IF(ISBLANK(F52),"",DATEDIF(F52,calcoli!Y$3,"Y"))</f>
        <v/>
      </c>
      <c r="H52" s="19"/>
      <c r="I52" s="4">
        <f>IF(ISBLANK(A52),"0",IF(ISBLANK(H52),"0",calcoli!C49))-calcoli!H49</f>
        <v>0</v>
      </c>
      <c r="J52" s="55"/>
      <c r="K52" s="8" t="str">
        <f>IF(ISBLANK(A52),"",IF(ISBLANK(J52),"0",calcoli!K49))</f>
        <v/>
      </c>
      <c r="L52" s="55"/>
      <c r="M52" s="4" t="str">
        <f>IF(ISBLANK(A52),"",IF(ISBLANK(L52),"0",calcoli!N49))</f>
        <v/>
      </c>
      <c r="N52" s="58"/>
      <c r="O52" s="4" t="str">
        <f>IF(ISBLANK(A52),"",IF(ISBLANK(N52),"0",calcoli!Q49))</f>
        <v/>
      </c>
      <c r="P52" s="59"/>
      <c r="Q52" s="4" t="str">
        <f>IF(ISBLANK(A52),"",IF(ISBLANK(P52),"0",calcoli!T49))</f>
        <v/>
      </c>
      <c r="R52" s="77"/>
      <c r="S52" s="19"/>
      <c r="T52" s="20"/>
      <c r="U52" s="64"/>
      <c r="V52" s="64"/>
      <c r="W52" s="69" t="str">
        <f t="shared" si="0"/>
        <v/>
      </c>
      <c r="X52" s="4" t="str">
        <f>IF(ISBLANK(A52),"",IF(ISBLANK(S52),"0",calcoli!W49))</f>
        <v/>
      </c>
      <c r="Y52" s="21" t="str">
        <f t="shared" si="1"/>
        <v/>
      </c>
    </row>
    <row r="53" spans="1:25" x14ac:dyDescent="0.2">
      <c r="A53" s="19"/>
      <c r="B53" s="18"/>
      <c r="C53" s="18"/>
      <c r="D53" s="19"/>
      <c r="E53" s="19"/>
      <c r="F53" s="51"/>
      <c r="G53" s="54" t="str">
        <f>IF(ISBLANK(F53),"",DATEDIF(F53,calcoli!Y$3,"Y"))</f>
        <v/>
      </c>
      <c r="H53" s="19"/>
      <c r="I53" s="4">
        <f>IF(ISBLANK(A53),"0",IF(ISBLANK(H53),"0",calcoli!C50))-calcoli!H50</f>
        <v>0</v>
      </c>
      <c r="J53" s="55"/>
      <c r="K53" s="8" t="str">
        <f>IF(ISBLANK(A53),"",IF(ISBLANK(J53),"0",calcoli!K50))</f>
        <v/>
      </c>
      <c r="L53" s="55"/>
      <c r="M53" s="4" t="str">
        <f>IF(ISBLANK(A53),"",IF(ISBLANK(L53),"0",calcoli!N50))</f>
        <v/>
      </c>
      <c r="N53" s="58"/>
      <c r="O53" s="4" t="str">
        <f>IF(ISBLANK(A53),"",IF(ISBLANK(N53),"0",calcoli!Q50))</f>
        <v/>
      </c>
      <c r="P53" s="59"/>
      <c r="Q53" s="4" t="str">
        <f>IF(ISBLANK(A53),"",IF(ISBLANK(P53),"0",calcoli!T50))</f>
        <v/>
      </c>
      <c r="R53" s="77"/>
      <c r="S53" s="19"/>
      <c r="T53" s="20"/>
      <c r="U53" s="64"/>
      <c r="V53" s="64"/>
      <c r="W53" s="69" t="str">
        <f t="shared" si="0"/>
        <v/>
      </c>
      <c r="X53" s="4" t="str">
        <f>IF(ISBLANK(A53),"",IF(ISBLANK(S53),"0",calcoli!W50))</f>
        <v/>
      </c>
      <c r="Y53" s="21" t="str">
        <f t="shared" si="1"/>
        <v/>
      </c>
    </row>
    <row r="54" spans="1:25" ht="19" x14ac:dyDescent="0.25">
      <c r="I54" s="30">
        <f>SUM(I6:I53)</f>
        <v>0</v>
      </c>
      <c r="J54" s="31"/>
      <c r="K54" s="30">
        <f>SUM(K6:K53)</f>
        <v>0</v>
      </c>
      <c r="L54" s="31"/>
      <c r="M54" s="30">
        <f>SUM(M6:M53)</f>
        <v>0</v>
      </c>
      <c r="N54" s="31"/>
      <c r="O54" s="30">
        <f>SUM(O6:O53)</f>
        <v>0</v>
      </c>
      <c r="P54" s="31"/>
      <c r="Q54" s="30">
        <f>SUM(Q6:Q53)</f>
        <v>0</v>
      </c>
      <c r="R54" s="31"/>
      <c r="S54" s="31"/>
      <c r="T54" s="31"/>
      <c r="U54" s="31"/>
      <c r="V54" s="31"/>
      <c r="W54" s="31"/>
      <c r="X54" s="30">
        <f>SUM(X6:X53)</f>
        <v>0</v>
      </c>
      <c r="Y54" s="30">
        <f>SUM(Y6:Y53)</f>
        <v>0</v>
      </c>
    </row>
    <row r="55" spans="1:25" x14ac:dyDescent="0.2">
      <c r="K55" s="9"/>
    </row>
    <row r="56" spans="1:25" x14ac:dyDescent="0.2">
      <c r="K56" s="9"/>
    </row>
    <row r="57" spans="1:25" x14ac:dyDescent="0.2">
      <c r="K57" s="9"/>
    </row>
    <row r="58" spans="1:25" x14ac:dyDescent="0.2">
      <c r="K58" s="9"/>
    </row>
    <row r="59" spans="1:25" x14ac:dyDescent="0.2">
      <c r="K59" s="9"/>
    </row>
  </sheetData>
  <sheetProtection algorithmName="SHA-512" hashValue="HQURAAaPFoaqC1mVTa0BBYZz8byfO6qDIyFnF+iqovVFZkpbHzdytfklc1mKIgjx8BLUoz34B3ECoQfeEZfNxQ==" saltValue="TpmWOxdPlo26H7Yi0Qmsgg==" spinCount="100000" sheet="1" objects="1" scenarios="1" selectLockedCells="1"/>
  <autoFilter ref="A5:Y5" xr:uid="{00000000-0001-0000-0100-000000000000}"/>
  <mergeCells count="11">
    <mergeCell ref="B4:H4"/>
    <mergeCell ref="U4:V4"/>
    <mergeCell ref="A1:Y1"/>
    <mergeCell ref="A2:Y2"/>
    <mergeCell ref="J3:M3"/>
    <mergeCell ref="B3:H3"/>
    <mergeCell ref="O3:P3"/>
    <mergeCell ref="X3:Y3"/>
    <mergeCell ref="J4:N4"/>
    <mergeCell ref="P4:Q4"/>
    <mergeCell ref="S4:T4"/>
  </mergeCells>
  <dataValidations count="3">
    <dataValidation type="list" allowBlank="1" showInputMessage="1" showErrorMessage="1" promptTitle="PRANZO SABATO" prompt="Cauzione €.20" sqref="L6:L53" xr:uid="{9374C19F-C9C8-664C-B184-9F8E1F1DDA25}">
      <formula1>"Cauzione"</formula1>
    </dataValidation>
    <dataValidation type="list" allowBlank="1" showInputMessage="1" showErrorMessage="1" promptTitle="CINTURA" prompt="Bianca_x000a_Gialla_x000a_Arancione_x000a_Verde_x000a_Blu_x000a_Marrone_x000a_Nera" sqref="D6:D53" xr:uid="{C19C1850-E1AD-484E-B22E-DBBE8830C190}">
      <formula1>"Bianca,Gialla,Arancione,Verde,Blu,Marrone,Nera"</formula1>
    </dataValidation>
    <dataValidation type="list" allowBlank="1" showInputMessage="1" showErrorMessage="1" promptTitle="GRADO" prompt="Specifica il grado KYU o Dan." sqref="E6:E53" xr:uid="{696D5BB0-17F5-C445-A09F-665103C586AF}">
      <formula1>"10°Kyu,9°Kyu,8°Kyu,7°Kyu,6°Kyu,5°Kyu,4°Kyu,3°Kyu,2°Kyu,1°Kyu,1°Dan,2°Dan,3°Dan,4°Dan,5°Dan,6°Dan,7°Dan,8°Dan,9°Dan,10°Dan"</formula1>
    </dataValidation>
  </dataValidations>
  <pageMargins left="0.25" right="0.25" top="0.75" bottom="0.75" header="0.3" footer="0.3"/>
  <pageSetup paperSize="9" scale="55" fitToHeight="2" orientation="landscape" horizontalDpi="300" verticalDpi="300"/>
  <ignoredErrors>
    <ignoredError sqref="X6 K7:K53 M7:M53 X7:X53 I11:I21 I31:I53 I6:I10 I29:I30 I22:I28 G52" emptyCellReference="1"/>
    <ignoredError sqref="G6:G45" unlockedFormula="1"/>
    <ignoredError sqref="G46:G51 G53" unlockedFormula="1" emptyCellReference="1"/>
  </ignoredErrors>
  <drawing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promptTitle="CENA" prompt="Menù Pizza €.25_x000a_Menù Cucina €.40" xr:uid="{F469B831-FF06-3140-8EE1-F1E63E7CD3C3}">
          <x14:formula1>
            <xm:f>calcoli!$I$3:$I$4</xm:f>
          </x14:formula1>
          <xm:sqref>J6:J53</xm:sqref>
        </x14:dataValidation>
        <x14:dataValidation type="list" allowBlank="1" showInputMessage="1" showErrorMessage="1" promptTitle="CENA SABATO" prompt="Menù pizza: €.25_x000a_Menù cucina: €.45" xr:uid="{DD180447-C45F-0D4B-8171-CB4779990C1C}">
          <x14:formula1>
            <xm:f>calcoli!$O$3:$O$4</xm:f>
          </x14:formula1>
          <xm:sqref>N6:N53</xm:sqref>
        </x14:dataValidation>
        <x14:dataValidation type="list" allowBlank="1" showInputMessage="1" showErrorMessage="1" promptTitle="PRANZO DOMENICA" prompt="Menù pizza: €.25_x000a_Menù cucina: €.45" xr:uid="{48295D99-A54C-8146-A3AA-A1A387B5F1D6}">
          <x14:formula1>
            <xm:f>calcoli!$R$3:$R$4</xm:f>
          </x14:formula1>
          <xm:sqref>P6:P53</xm:sqref>
        </x14:dataValidation>
        <x14:dataValidation type="list" allowBlank="1" showInputMessage="1" showErrorMessage="1" promptTitle="CHIARIMENTI CODICI" prompt="Under 12: fino a 12 anni NON COMPIUTI._x000a_Over 11: dai 12 anni COMPIUTI in sù." xr:uid="{6850670E-0937-274D-83DC-BADB7DDE973A}">
          <x14:formula1>
            <xm:f>calcoli!$A$12:$A$34</xm:f>
          </x14:formula1>
          <xm:sqref>H6:H53</xm:sqref>
        </x14:dataValidation>
        <x14:dataValidation type="list" allowBlank="1" showInputMessage="1" showErrorMessage="1" promptTitle="                    " xr:uid="{E3C499B8-271A-BF49-A2CD-41EA237F158D}">
          <x14:formula1>
            <xm:f>discipline!$A$2:$A$26</xm:f>
          </x14:formula1>
          <xm:sqref>C6:C53</xm:sqref>
        </x14:dataValidation>
        <x14:dataValidation type="list" allowBlank="1" showInputMessage="1" showErrorMessage="1" promptTitle="                         TITOLO:" prompt="Mudansha: colorate_x000a_Yudansha: nere 1/5 Dan_x000a_Kodansha: nere 6/10 Dan_x000a_Docente_x000a_Assistente_x000a_Accompagnatore" xr:uid="{946A41EE-FF46-D24C-B7FE-68FA8AB5CFF5}">
          <x14:formula1>
            <xm:f>calcoli!$A$5:$A$11</xm:f>
          </x14:formula1>
          <xm:sqref>B6:B53</xm:sqref>
        </x14:dataValidation>
        <x14:dataValidation type="list" allowBlank="1" showInputMessage="1" showErrorMessage="1" promptTitle="PRENOTAZIONE HOTEL" prompt="Se la camera è già stata assegnata a nome di un compagno mettere &quot;già assegnata&quot; e specificare nella casella sucessivo il numero del codice stanza." xr:uid="{57733788-2A67-A34C-A0D0-B7587FAC2233}">
          <x14:formula1>
            <xm:f>calcoli!$U$3:$U$8</xm:f>
          </x14:formula1>
          <xm:sqref>S6:S53</xm:sqref>
        </x14:dataValidation>
        <x14:dataValidation type="list" allowBlank="1" showInputMessage="1" showErrorMessage="1" promptTitle="TIPOLOGIE ALIMENTARI E ALLERGIE" prompt="Specifica il tipo di allegia o tipologia di alimentazione. _x000a_Se non presente nell'elenco si prega di comunicare direttamente alla nostra segreteria." xr:uid="{9D3B5AD4-73A0-6545-94C6-FA8977F3DAC9}">
          <x14:formula1>
            <xm:f>allergie!$A$2:$A$13</xm:f>
          </x14:formula1>
          <xm:sqref>R6:R53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D42F9-B50B-6645-A602-F4497A8FF9AB}">
  <dimension ref="A1:A13"/>
  <sheetViews>
    <sheetView workbookViewId="0">
      <selection activeCell="A13" sqref="A13"/>
    </sheetView>
  </sheetViews>
  <sheetFormatPr baseColWidth="10" defaultRowHeight="15" x14ac:dyDescent="0.2"/>
  <cols>
    <col min="1" max="1" width="35.33203125" style="3" customWidth="1"/>
  </cols>
  <sheetData>
    <row r="1" spans="1:1" ht="24" x14ac:dyDescent="0.3">
      <c r="A1" s="72" t="s">
        <v>106</v>
      </c>
    </row>
    <row r="2" spans="1:1" ht="18" x14ac:dyDescent="0.2">
      <c r="A2" s="73" t="s">
        <v>103</v>
      </c>
    </row>
    <row r="3" spans="1:1" ht="18" x14ac:dyDescent="0.2">
      <c r="A3" s="73" t="s">
        <v>104</v>
      </c>
    </row>
    <row r="4" spans="1:1" ht="18" x14ac:dyDescent="0.2">
      <c r="A4" s="73" t="s">
        <v>99</v>
      </c>
    </row>
    <row r="5" spans="1:1" ht="18" x14ac:dyDescent="0.2">
      <c r="A5" s="73" t="s">
        <v>102</v>
      </c>
    </row>
    <row r="6" spans="1:1" ht="18" x14ac:dyDescent="0.2">
      <c r="A6" s="73" t="s">
        <v>105</v>
      </c>
    </row>
    <row r="7" spans="1:1" ht="18" x14ac:dyDescent="0.2">
      <c r="A7" s="73" t="s">
        <v>100</v>
      </c>
    </row>
    <row r="8" spans="1:1" ht="18" x14ac:dyDescent="0.2">
      <c r="A8" s="73" t="s">
        <v>98</v>
      </c>
    </row>
    <row r="9" spans="1:1" ht="18" x14ac:dyDescent="0.2">
      <c r="A9" s="73" t="s">
        <v>101</v>
      </c>
    </row>
    <row r="10" spans="1:1" ht="18" x14ac:dyDescent="0.2">
      <c r="A10" s="73" t="s">
        <v>109</v>
      </c>
    </row>
    <row r="11" spans="1:1" ht="18" x14ac:dyDescent="0.2">
      <c r="A11" s="73" t="s">
        <v>107</v>
      </c>
    </row>
    <row r="12" spans="1:1" ht="18" x14ac:dyDescent="0.2">
      <c r="A12" s="73" t="s">
        <v>108</v>
      </c>
    </row>
    <row r="13" spans="1:1" ht="18" x14ac:dyDescent="0.2">
      <c r="A13" s="73" t="s">
        <v>87</v>
      </c>
    </row>
  </sheetData>
  <autoFilter ref="A1:A12" xr:uid="{801D42F9-B50B-6645-A602-F4497A8FF9AB}">
    <sortState xmlns:xlrd2="http://schemas.microsoft.com/office/spreadsheetml/2017/richdata2" ref="A2:A12">
      <sortCondition ref="A1:A12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D5BE4-2B49-FE43-938A-4001B5C43735}">
  <dimension ref="A1:A26"/>
  <sheetViews>
    <sheetView topLeftCell="A5" workbookViewId="0">
      <selection activeCell="A2" sqref="A2:A26"/>
    </sheetView>
  </sheetViews>
  <sheetFormatPr baseColWidth="10" defaultRowHeight="18" x14ac:dyDescent="0.2"/>
  <cols>
    <col min="1" max="1" width="38.83203125" style="60" customWidth="1"/>
  </cols>
  <sheetData>
    <row r="1" spans="1:1" ht="33" customHeight="1" x14ac:dyDescent="0.2">
      <c r="A1" s="61" t="s">
        <v>64</v>
      </c>
    </row>
    <row r="2" spans="1:1" x14ac:dyDescent="0.2">
      <c r="A2" s="62" t="s">
        <v>87</v>
      </c>
    </row>
    <row r="3" spans="1:1" x14ac:dyDescent="0.2">
      <c r="A3" s="62" t="s">
        <v>89</v>
      </c>
    </row>
    <row r="4" spans="1:1" x14ac:dyDescent="0.2">
      <c r="A4" s="62" t="s">
        <v>80</v>
      </c>
    </row>
    <row r="5" spans="1:1" x14ac:dyDescent="0.2">
      <c r="A5" s="62" t="s">
        <v>86</v>
      </c>
    </row>
    <row r="6" spans="1:1" x14ac:dyDescent="0.2">
      <c r="A6" s="62" t="s">
        <v>85</v>
      </c>
    </row>
    <row r="7" spans="1:1" x14ac:dyDescent="0.2">
      <c r="A7" s="62" t="s">
        <v>75</v>
      </c>
    </row>
    <row r="8" spans="1:1" x14ac:dyDescent="0.2">
      <c r="A8" s="62" t="s">
        <v>79</v>
      </c>
    </row>
    <row r="9" spans="1:1" x14ac:dyDescent="0.2">
      <c r="A9" s="62" t="s">
        <v>84</v>
      </c>
    </row>
    <row r="10" spans="1:1" x14ac:dyDescent="0.2">
      <c r="A10" s="62" t="s">
        <v>73</v>
      </c>
    </row>
    <row r="11" spans="1:1" x14ac:dyDescent="0.2">
      <c r="A11" s="62" t="s">
        <v>83</v>
      </c>
    </row>
    <row r="12" spans="1:1" x14ac:dyDescent="0.2">
      <c r="A12" s="62" t="s">
        <v>72</v>
      </c>
    </row>
    <row r="13" spans="1:1" x14ac:dyDescent="0.2">
      <c r="A13" s="62" t="s">
        <v>88</v>
      </c>
    </row>
    <row r="14" spans="1:1" x14ac:dyDescent="0.2">
      <c r="A14" s="62" t="s">
        <v>77</v>
      </c>
    </row>
    <row r="15" spans="1:1" x14ac:dyDescent="0.2">
      <c r="A15" s="62" t="s">
        <v>70</v>
      </c>
    </row>
    <row r="16" spans="1:1" x14ac:dyDescent="0.2">
      <c r="A16" s="62" t="s">
        <v>65</v>
      </c>
    </row>
    <row r="17" spans="1:1" x14ac:dyDescent="0.2">
      <c r="A17" s="62" t="s">
        <v>68</v>
      </c>
    </row>
    <row r="18" spans="1:1" x14ac:dyDescent="0.2">
      <c r="A18" s="62" t="s">
        <v>69</v>
      </c>
    </row>
    <row r="19" spans="1:1" x14ac:dyDescent="0.2">
      <c r="A19" s="62" t="s">
        <v>66</v>
      </c>
    </row>
    <row r="20" spans="1:1" x14ac:dyDescent="0.2">
      <c r="A20" s="62" t="s">
        <v>78</v>
      </c>
    </row>
    <row r="21" spans="1:1" x14ac:dyDescent="0.2">
      <c r="A21" s="62" t="s">
        <v>82</v>
      </c>
    </row>
    <row r="22" spans="1:1" x14ac:dyDescent="0.2">
      <c r="A22" s="62" t="s">
        <v>81</v>
      </c>
    </row>
    <row r="23" spans="1:1" x14ac:dyDescent="0.2">
      <c r="A23" s="62" t="s">
        <v>67</v>
      </c>
    </row>
    <row r="24" spans="1:1" x14ac:dyDescent="0.2">
      <c r="A24" s="62" t="s">
        <v>76</v>
      </c>
    </row>
    <row r="25" spans="1:1" x14ac:dyDescent="0.2">
      <c r="A25" s="62" t="s">
        <v>74</v>
      </c>
    </row>
    <row r="26" spans="1:1" x14ac:dyDescent="0.2">
      <c r="A26" s="62" t="s">
        <v>71</v>
      </c>
    </row>
  </sheetData>
  <autoFilter ref="A1:A26" xr:uid="{C15D5BE4-2B49-FE43-938A-4001B5C43735}">
    <sortState xmlns:xlrd2="http://schemas.microsoft.com/office/spreadsheetml/2017/richdata2" ref="A2:A26">
      <sortCondition ref="A1:A26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51"/>
  <sheetViews>
    <sheetView zoomScaleNormal="100" workbookViewId="0">
      <selection activeCell="A12" sqref="A12"/>
    </sheetView>
  </sheetViews>
  <sheetFormatPr baseColWidth="10" defaultColWidth="9" defaultRowHeight="15" x14ac:dyDescent="0.2"/>
  <cols>
    <col min="1" max="1" width="19.6640625" customWidth="1"/>
    <col min="4" max="4" width="11.1640625" style="24" customWidth="1"/>
    <col min="5" max="5" width="11.83203125" style="24" customWidth="1"/>
    <col min="6" max="6" width="11.6640625" style="24" customWidth="1"/>
    <col min="7" max="7" width="4.1640625" customWidth="1"/>
    <col min="8" max="8" width="8.1640625" customWidth="1"/>
    <col min="9" max="9" width="11" customWidth="1"/>
    <col min="15" max="15" width="11" customWidth="1"/>
    <col min="18" max="18" width="11" customWidth="1"/>
    <col min="21" max="21" width="15.83203125" customWidth="1"/>
    <col min="25" max="25" width="12.1640625" bestFit="1" customWidth="1"/>
  </cols>
  <sheetData>
    <row r="1" spans="1:30" x14ac:dyDescent="0.2">
      <c r="B1" s="3"/>
    </row>
    <row r="2" spans="1:30" s="28" customFormat="1" ht="40" x14ac:dyDescent="0.2">
      <c r="A2" s="87" t="s">
        <v>1</v>
      </c>
      <c r="B2" s="87"/>
      <c r="C2" s="87"/>
      <c r="D2" s="33" t="s">
        <v>22</v>
      </c>
      <c r="E2" s="33" t="s">
        <v>92</v>
      </c>
      <c r="F2" s="33" t="s">
        <v>21</v>
      </c>
      <c r="G2" s="33"/>
      <c r="H2" s="34">
        <v>0.2</v>
      </c>
      <c r="I2" s="88" t="s">
        <v>51</v>
      </c>
      <c r="J2" s="88"/>
      <c r="K2" s="88"/>
      <c r="L2" s="88" t="s">
        <v>52</v>
      </c>
      <c r="M2" s="88"/>
      <c r="N2" s="88"/>
      <c r="O2" s="88" t="s">
        <v>53</v>
      </c>
      <c r="P2" s="88"/>
      <c r="Q2" s="88"/>
      <c r="R2" s="88" t="s">
        <v>56</v>
      </c>
      <c r="S2" s="88"/>
      <c r="T2" s="88"/>
      <c r="U2" s="88" t="s">
        <v>6</v>
      </c>
      <c r="V2" s="88"/>
      <c r="W2" s="88"/>
      <c r="Y2" s="52"/>
      <c r="Z2" s="35"/>
    </row>
    <row r="3" spans="1:30" x14ac:dyDescent="0.2">
      <c r="A3" s="10"/>
      <c r="B3" s="5">
        <v>20</v>
      </c>
      <c r="C3" s="7">
        <f>IF(ISBLANK(Foglio1!H6),"0",VLOOKUP(Foglio1!H6,A3:B34,2,FALSE))*(D3*E3)+$Z$4</f>
        <v>0</v>
      </c>
      <c r="D3" s="39">
        <f>IF(Foglio1!B6&lt;&gt;A5,1,0)</f>
        <v>1</v>
      </c>
      <c r="E3" s="39">
        <f>IF(Foglio1!B6&lt;&gt;$A$6,1,0)</f>
        <v>1</v>
      </c>
      <c r="F3" s="37">
        <f>IF(Foglio1!B6&lt;&gt;A10,0,1)</f>
        <v>1</v>
      </c>
      <c r="G3" s="32">
        <f>IF(Foglio1!B6&lt;&gt;A10,0,1)</f>
        <v>1</v>
      </c>
      <c r="H3" s="7">
        <f>SUM(C3*H2)*G3</f>
        <v>0</v>
      </c>
      <c r="I3" s="11" t="s">
        <v>42</v>
      </c>
      <c r="J3" s="12">
        <v>25</v>
      </c>
      <c r="K3" s="7">
        <f>IF(ISBLANK(Foglio1!J6),"0",VLOOKUP(Foglio1!J6,$I$3:$J$4,2,FALSE))*(D3*E3)</f>
        <v>0</v>
      </c>
      <c r="L3" s="11" t="s">
        <v>48</v>
      </c>
      <c r="M3" s="7">
        <v>20</v>
      </c>
      <c r="N3" s="7">
        <f>IF(ISBLANK(Foglio1!L6),"0",VLOOKUP(Foglio1!L6,$L$3:$M$4,2,FALSE))*(D3*E3)</f>
        <v>0</v>
      </c>
      <c r="O3" s="11" t="s">
        <v>42</v>
      </c>
      <c r="P3" s="12">
        <v>25</v>
      </c>
      <c r="Q3" s="7">
        <f>IF(ISBLANK(Foglio1!N6),"0",VLOOKUP(Foglio1!N6,$O$3:$P$4,2,FALSE))*(D3*E3)</f>
        <v>0</v>
      </c>
      <c r="R3" s="11" t="s">
        <v>42</v>
      </c>
      <c r="S3" s="12">
        <v>25</v>
      </c>
      <c r="T3" s="7">
        <f>IF(ISBLANK(Foglio1!P6),"0",VLOOKUP(Foglio1!P6,$R$3:$S$4,2,FALSE))*(D3*E3)</f>
        <v>0</v>
      </c>
      <c r="U3" s="11" t="s">
        <v>57</v>
      </c>
      <c r="V3" s="14">
        <v>40</v>
      </c>
      <c r="W3" s="7" t="e">
        <f>IF(ISBLANK(Foglio1!S6),"0",VLOOKUP(Foglio1!S6,$U$3:$V$10,2,FALSE))*(D3*E3)*Foglio1!W6</f>
        <v>#VALUE!</v>
      </c>
      <c r="X3" s="13"/>
      <c r="Y3" s="53">
        <v>45758</v>
      </c>
      <c r="Z3" s="13"/>
    </row>
    <row r="4" spans="1:30" x14ac:dyDescent="0.2">
      <c r="A4" s="11"/>
      <c r="B4" s="6">
        <v>0</v>
      </c>
      <c r="C4" s="7">
        <f>IF(ISBLANK(Foglio1!H7),"0",VLOOKUP(Foglio1!H7,A4:B35,2,FALSE))*(D4*E4)+$Z$4</f>
        <v>0</v>
      </c>
      <c r="D4" s="39">
        <f>IF(Foglio1!B7&lt;&gt;A5,1,0)</f>
        <v>1</v>
      </c>
      <c r="E4" s="39">
        <f>IF(Foglio1!B7&lt;&gt;$A$6,1,0)</f>
        <v>1</v>
      </c>
      <c r="F4" s="37">
        <f>IF(Foglio1!B7&lt;&gt;A10,0,1)</f>
        <v>1</v>
      </c>
      <c r="G4" s="32">
        <f>IF(Foglio1!B7&lt;&gt;A10,0,1)</f>
        <v>1</v>
      </c>
      <c r="H4" s="7">
        <f>SUM(C4*H2)*G4</f>
        <v>0</v>
      </c>
      <c r="I4" s="11" t="s">
        <v>43</v>
      </c>
      <c r="J4" s="12">
        <v>40</v>
      </c>
      <c r="K4" s="7">
        <f>IF(ISBLANK(Foglio1!J7),"0",VLOOKUP(Foglio1!J7,$I$3:$J$4,2,FALSE))*(D4*E4)</f>
        <v>0</v>
      </c>
      <c r="L4" s="11" t="s">
        <v>5</v>
      </c>
      <c r="M4" s="7">
        <v>35</v>
      </c>
      <c r="N4" s="7">
        <f>IF(ISBLANK(Foglio1!L7),"0",VLOOKUP(Foglio1!L7,$L$3:$M$4,2,FALSE))*(D4*E4)</f>
        <v>0</v>
      </c>
      <c r="O4" s="11" t="s">
        <v>43</v>
      </c>
      <c r="P4" s="12">
        <v>45</v>
      </c>
      <c r="Q4" s="7">
        <f>IF(ISBLANK(Foglio1!N7),"0",VLOOKUP(Foglio1!N7,$O$3:$P$4,2,FALSE))*(D4*E4)</f>
        <v>0</v>
      </c>
      <c r="R4" s="11" t="s">
        <v>43</v>
      </c>
      <c r="S4" s="12">
        <v>45</v>
      </c>
      <c r="T4" s="7">
        <f>IF(ISBLANK(Foglio1!P7),"0",VLOOKUP(Foglio1!P7,$R$3:$S$4,2,FALSE))*(D4*E4)</f>
        <v>0</v>
      </c>
      <c r="U4" s="11" t="s">
        <v>58</v>
      </c>
      <c r="V4" s="14">
        <v>68</v>
      </c>
      <c r="W4" s="7" t="e">
        <f>IF(ISBLANK(Foglio1!S7),"0",VLOOKUP(Foglio1!S7,$U$3:$V$10,2,FALSE))*(D4*E4)*Foglio1!W7</f>
        <v>#VALUE!</v>
      </c>
      <c r="X4" s="13"/>
      <c r="Y4" s="57" t="b">
        <f>IF(Y3&lt;Foglio1!U4,"10")</f>
        <v>0</v>
      </c>
      <c r="Z4" s="57">
        <f>Y4*1</f>
        <v>0</v>
      </c>
      <c r="AA4" s="13"/>
      <c r="AB4" s="13"/>
      <c r="AC4" s="13"/>
      <c r="AD4" s="13"/>
    </row>
    <row r="5" spans="1:30" x14ac:dyDescent="0.2">
      <c r="A5" s="11" t="s">
        <v>14</v>
      </c>
      <c r="B5" s="6">
        <v>0</v>
      </c>
      <c r="C5" s="7">
        <f>IF(ISBLANK(Foglio1!H8),"0",VLOOKUP(Foglio1!H8,A5:B36,2,FALSE))*(D5*E5)+$Z$4</f>
        <v>0</v>
      </c>
      <c r="D5" s="39">
        <f>IF(Foglio1!B8&lt;&gt;A5,1,0)</f>
        <v>1</v>
      </c>
      <c r="E5" s="39">
        <f>IF(Foglio1!B8&lt;&gt;$A$6,1,0)</f>
        <v>1</v>
      </c>
      <c r="F5" s="37">
        <f>IF(Foglio1!B8&lt;&gt;A10,0,1)</f>
        <v>1</v>
      </c>
      <c r="G5" s="32">
        <f>IF(Foglio1!B8&lt;&gt;A10,0,1)</f>
        <v>1</v>
      </c>
      <c r="H5" s="7">
        <f>SUM(C5*H2)*G5</f>
        <v>0</v>
      </c>
      <c r="J5" s="9"/>
      <c r="K5" s="7">
        <f>IF(ISBLANK(Foglio1!J8),"0",VLOOKUP(Foglio1!J8,$I$3:$J$4,2,FALSE))*(D5*E5)</f>
        <v>0</v>
      </c>
      <c r="N5" s="7">
        <f>IF(ISBLANK(Foglio1!L8),"0",VLOOKUP(Foglio1!L8,$L$3:$M$4,2,FALSE))*(D5*E5)</f>
        <v>0</v>
      </c>
      <c r="P5" s="9"/>
      <c r="Q5" s="7">
        <f>IF(ISBLANK(Foglio1!N8),"0",VLOOKUP(Foglio1!N8,$O$3:$P$4,2,FALSE))*(D5*E5)</f>
        <v>0</v>
      </c>
      <c r="S5" s="9"/>
      <c r="T5" s="7">
        <f>IF(ISBLANK(Foglio1!P8),"0",VLOOKUP(Foglio1!P8,$R$3:$S$4,2,FALSE))*(D5*E5)</f>
        <v>0</v>
      </c>
      <c r="U5" s="11" t="s">
        <v>59</v>
      </c>
      <c r="V5" s="14">
        <v>68</v>
      </c>
      <c r="W5" s="7" t="e">
        <f>IF(ISBLANK(Foglio1!S8),"0",VLOOKUP(Foglio1!S8,$U$3:$V$10,2,FALSE))*(D5*E5)*Foglio1!W8</f>
        <v>#VALUE!</v>
      </c>
      <c r="X5" s="13"/>
      <c r="Z5" s="13"/>
    </row>
    <row r="6" spans="1:30" x14ac:dyDescent="0.2">
      <c r="A6" t="s">
        <v>91</v>
      </c>
      <c r="B6" s="6">
        <v>0</v>
      </c>
      <c r="C6" s="7">
        <f>IF(ISBLANK(Foglio1!H9),"0",VLOOKUP(Foglio1!H9,A6:B37,2,FALSE))*(D6*E6)+$Z$4</f>
        <v>0</v>
      </c>
      <c r="D6" s="39">
        <f>IF(Foglio1!B9&lt;&gt;A5,1,0)</f>
        <v>1</v>
      </c>
      <c r="E6" s="39">
        <f>IF(Foglio1!B9&lt;&gt;$A$6,1,0)</f>
        <v>1</v>
      </c>
      <c r="F6" s="37">
        <f>IF(Foglio1!B9&lt;&gt;A10,0,1)</f>
        <v>1</v>
      </c>
      <c r="G6" s="32">
        <f>IF(Foglio1!B9&lt;&gt;A10,0,1)</f>
        <v>1</v>
      </c>
      <c r="H6" s="7">
        <f>SUM(C6*H2)*G6</f>
        <v>0</v>
      </c>
      <c r="J6" s="9"/>
      <c r="K6" s="7">
        <f>IF(ISBLANK(Foglio1!J9),"0",VLOOKUP(Foglio1!J9,$I$3:$J$4,2,FALSE))*(D6*E6)</f>
        <v>0</v>
      </c>
      <c r="N6" s="7">
        <f>IF(ISBLANK(Foglio1!L9),"0",VLOOKUP(Foglio1!L9,$L$3:$M$4,2,FALSE))*(D6*E6)</f>
        <v>0</v>
      </c>
      <c r="P6" s="9"/>
      <c r="Q6" s="7">
        <f>IF(ISBLANK(Foglio1!N9),"0",VLOOKUP(Foglio1!N9,$O$3:$P$4,2,FALSE))*(D6*E6)</f>
        <v>0</v>
      </c>
      <c r="S6" s="9"/>
      <c r="T6" s="7">
        <f>IF(ISBLANK(Foglio1!P9),"0",VLOOKUP(Foglio1!P9,$R$3:$S$4,2,FALSE))*(D6*E6)</f>
        <v>0</v>
      </c>
      <c r="U6" s="11" t="s">
        <v>60</v>
      </c>
      <c r="V6" s="14">
        <v>76</v>
      </c>
      <c r="W6" s="7" t="e">
        <f>IF(ISBLANK(Foglio1!S9),"0",VLOOKUP(Foglio1!S9,$U$3:$V$10,2,FALSE))*(D6*E6)*Foglio1!W9</f>
        <v>#VALUE!</v>
      </c>
      <c r="X6" s="13"/>
      <c r="Z6" s="13"/>
    </row>
    <row r="7" spans="1:30" x14ac:dyDescent="0.2">
      <c r="A7" s="11" t="s">
        <v>11</v>
      </c>
      <c r="B7" s="14">
        <v>0</v>
      </c>
      <c r="C7" s="7">
        <f>IF(ISBLANK(Foglio1!H10),"0",VLOOKUP(Foglio1!H10,A7:B38,2,FALSE))*(D7*E7)+$Z$4</f>
        <v>0</v>
      </c>
      <c r="D7" s="39">
        <f>IF(Foglio1!B10&lt;&gt;A5,1,0)</f>
        <v>1</v>
      </c>
      <c r="E7" s="39">
        <f>IF(Foglio1!B10&lt;&gt;$A$6,1,0)</f>
        <v>1</v>
      </c>
      <c r="F7" s="37">
        <f>IF(Foglio1!B10&lt;&gt;A10,0,1)</f>
        <v>1</v>
      </c>
      <c r="G7" s="32">
        <f>IF(Foglio1!B10&lt;&gt;A10,0,1)</f>
        <v>1</v>
      </c>
      <c r="H7" s="7">
        <f>SUM(C7*H2)*G7</f>
        <v>0</v>
      </c>
      <c r="J7" s="9"/>
      <c r="K7" s="7">
        <f>IF(ISBLANK(Foglio1!J10),"0",VLOOKUP(Foglio1!J10,$I$3:$J$4,2,FALSE))*(D7*E7)</f>
        <v>0</v>
      </c>
      <c r="N7" s="7">
        <f>IF(ISBLANK(Foglio1!L10),"0",VLOOKUP(Foglio1!L10,$L$3:$M$4,2,FALSE))*(D7*E7)</f>
        <v>0</v>
      </c>
      <c r="P7" s="9"/>
      <c r="Q7" s="7">
        <f>IF(ISBLANK(Foglio1!N10),"0",VLOOKUP(Foglio1!N10,$O$3:$P$4,2,FALSE))*(D7*E7)</f>
        <v>0</v>
      </c>
      <c r="S7" s="9"/>
      <c r="T7" s="7">
        <f>IF(ISBLANK(Foglio1!P10),"0",VLOOKUP(Foglio1!P10,$R$3:$S$4,2,FALSE))*(D7*E7)</f>
        <v>0</v>
      </c>
      <c r="U7" s="11" t="s">
        <v>61</v>
      </c>
      <c r="V7" s="14">
        <v>84</v>
      </c>
      <c r="W7" s="7" t="e">
        <f>IF(ISBLANK(Foglio1!S10),"0",VLOOKUP(Foglio1!S10,$U$3:$V$10,2,FALSE))*(D7*E7)*Foglio1!W10</f>
        <v>#VALUE!</v>
      </c>
      <c r="X7" s="13"/>
      <c r="Y7" s="3"/>
      <c r="Z7" s="13"/>
    </row>
    <row r="8" spans="1:30" x14ac:dyDescent="0.2">
      <c r="A8" s="11" t="s">
        <v>12</v>
      </c>
      <c r="C8" s="7">
        <f>IF(ISBLANK(Foglio1!H11),"0",VLOOKUP(Foglio1!H11,A8:B39,2,FALSE))*(D8*E8)+$Z$4</f>
        <v>0</v>
      </c>
      <c r="D8" s="39">
        <f>IF(Foglio1!B11&lt;&gt;A5,1,0)</f>
        <v>1</v>
      </c>
      <c r="E8" s="39">
        <f>IF(Foglio1!B11&lt;&gt;$A$6,1,0)</f>
        <v>1</v>
      </c>
      <c r="F8" s="37">
        <f>IF(Foglio1!B11&lt;&gt;A10,0,1)</f>
        <v>1</v>
      </c>
      <c r="G8" s="32">
        <f>IF(Foglio1!B11&lt;&gt;A10,0,1)</f>
        <v>1</v>
      </c>
      <c r="H8" s="38">
        <f>SUM(C8*H2)*G8</f>
        <v>0</v>
      </c>
      <c r="J8" s="9"/>
      <c r="K8" s="7">
        <f>IF(ISBLANK(Foglio1!J11),"0",VLOOKUP(Foglio1!J11,$I$3:$J$4,2,FALSE))*(D8*E8)</f>
        <v>0</v>
      </c>
      <c r="N8" s="7">
        <f>IF(ISBLANK(Foglio1!L11),"0",VLOOKUP(Foglio1!L11,$L$3:$M$4,2,FALSE))*(D8*E8)</f>
        <v>0</v>
      </c>
      <c r="P8" s="9"/>
      <c r="Q8" s="7">
        <f>IF(ISBLANK(Foglio1!N11),"0",VLOOKUP(Foglio1!N11,$O$3:$P$4,2,FALSE))*(D8*E8)</f>
        <v>0</v>
      </c>
      <c r="S8" s="9"/>
      <c r="T8" s="7">
        <f>IF(ISBLANK(Foglio1!P11),"0",VLOOKUP(Foglio1!P11,$R$3:$S$4,2,FALSE))*(D8*E8)</f>
        <v>0</v>
      </c>
      <c r="U8" s="11" t="s">
        <v>93</v>
      </c>
      <c r="V8" s="14">
        <v>0</v>
      </c>
      <c r="W8" s="7" t="e">
        <f>IF(ISBLANK(Foglio1!S11),"0",VLOOKUP(Foglio1!S11,$U$3:$V$10,2,FALSE))*(D8*E8)*Foglio1!W11</f>
        <v>#VALUE!</v>
      </c>
      <c r="X8" s="13"/>
      <c r="Z8" s="13"/>
    </row>
    <row r="9" spans="1:30" x14ac:dyDescent="0.2">
      <c r="A9" s="11" t="s">
        <v>13</v>
      </c>
      <c r="C9" s="7">
        <f>IF(ISBLANK(Foglio1!H12),"0",VLOOKUP(Foglio1!H12,A9:B40,2,FALSE))*(D9*E9)+$Z$4</f>
        <v>0</v>
      </c>
      <c r="D9" s="39">
        <f>IF(Foglio1!B12&lt;&gt;A5,1,0)</f>
        <v>1</v>
      </c>
      <c r="E9" s="39">
        <f>IF(Foglio1!B12&lt;&gt;$A$6,1,0)</f>
        <v>1</v>
      </c>
      <c r="F9" s="37">
        <f>IF(Foglio1!B12&lt;&gt;A10,0,1)</f>
        <v>1</v>
      </c>
      <c r="G9" s="32">
        <f>IF(Foglio1!B12&lt;&gt;A10,0,1)</f>
        <v>1</v>
      </c>
      <c r="H9" s="7">
        <f>SUM(C9*H2)*G9</f>
        <v>0</v>
      </c>
      <c r="J9" s="9"/>
      <c r="K9" s="7">
        <f>IF(ISBLANK(Foglio1!J12),"0",VLOOKUP(Foglio1!J12,$I$3:$J$4,2,FALSE))*(D9*E9)</f>
        <v>0</v>
      </c>
      <c r="N9" s="7">
        <f>IF(ISBLANK(Foglio1!L12),"0",VLOOKUP(Foglio1!L12,$L$3:$M$4,2,FALSE))*(D9*E9)</f>
        <v>0</v>
      </c>
      <c r="P9" s="9"/>
      <c r="Q9" s="7">
        <f>IF(ISBLANK(Foglio1!N12),"0",VLOOKUP(Foglio1!N12,$O$3:$P$4,2,FALSE))*(D9*E9)</f>
        <v>0</v>
      </c>
      <c r="S9" s="9"/>
      <c r="T9" s="7">
        <f>IF(ISBLANK(Foglio1!P12),"0",VLOOKUP(Foglio1!P12,$R$3:$S$4,2,FALSE))*(D9*E9)</f>
        <v>0</v>
      </c>
      <c r="U9" s="11"/>
      <c r="V9" s="14"/>
      <c r="W9" s="7" t="e">
        <f>IF(ISBLANK(Foglio1!S12),"0",VLOOKUP(Foglio1!S12,$U$3:$V$10,2,FALSE))*(D9*E9)*Foglio1!W12</f>
        <v>#VALUE!</v>
      </c>
      <c r="X9" s="13"/>
      <c r="Z9" s="13"/>
    </row>
    <row r="10" spans="1:30" x14ac:dyDescent="0.2">
      <c r="A10" s="11"/>
      <c r="C10" s="7">
        <f>IF(ISBLANK(Foglio1!H13),"0",VLOOKUP(Foglio1!H13,A10:B41,2,FALSE))*(D10*E10)+$Z$4</f>
        <v>0</v>
      </c>
      <c r="D10" s="39">
        <f>IF(Foglio1!B13&lt;&gt;A5,1,0)</f>
        <v>1</v>
      </c>
      <c r="E10" s="39">
        <f>IF(Foglio1!B13&lt;&gt;$A$6,1,0)</f>
        <v>1</v>
      </c>
      <c r="F10" s="37">
        <f>IF(Foglio1!B13&lt;&gt;A10,0,1)</f>
        <v>1</v>
      </c>
      <c r="G10" s="32">
        <f>IF(Foglio1!B13&lt;&gt;A10,0,1)</f>
        <v>1</v>
      </c>
      <c r="H10" s="7">
        <f>SUM(C10*H2)*G10</f>
        <v>0</v>
      </c>
      <c r="J10" s="9"/>
      <c r="K10" s="7">
        <f>IF(ISBLANK(Foglio1!J13),"0",VLOOKUP(Foglio1!J13,$I$3:$J$4,2,FALSE))*(D10*E10)</f>
        <v>0</v>
      </c>
      <c r="N10" s="7">
        <f>IF(ISBLANK(Foglio1!L13),"0",VLOOKUP(Foglio1!L13,$L$3:$M$4,2,FALSE))*(D10*E10)</f>
        <v>0</v>
      </c>
      <c r="P10" s="9"/>
      <c r="Q10" s="7">
        <f>IF(ISBLANK(Foglio1!N13),"0",VLOOKUP(Foglio1!N13,$O$3:$P$4,2,FALSE))*(D10*E10)</f>
        <v>0</v>
      </c>
      <c r="S10" s="9"/>
      <c r="T10" s="7">
        <f>IF(ISBLANK(Foglio1!P13),"0",VLOOKUP(Foglio1!P13,$R$3:$S$4,2,FALSE))*(D10*E10)</f>
        <v>0</v>
      </c>
      <c r="U10" s="11"/>
      <c r="V10" s="14"/>
      <c r="W10" s="7" t="e">
        <f>IF(ISBLANK(Foglio1!S13),"0",VLOOKUP(Foglio1!S13,$U$3:$V$10,2,FALSE))*(D10*E10)*Foglio1!W13</f>
        <v>#VALUE!</v>
      </c>
      <c r="X10" s="13"/>
      <c r="Z10" s="13"/>
    </row>
    <row r="11" spans="1:30" x14ac:dyDescent="0.2">
      <c r="A11" s="11" t="s">
        <v>90</v>
      </c>
      <c r="C11" s="7">
        <f>IF(ISBLANK(Foglio1!H14),"0",VLOOKUP(Foglio1!H14,A11:B42,2,FALSE))*(D11*E11)+$Z$4</f>
        <v>0</v>
      </c>
      <c r="D11" s="39">
        <f>IF(Foglio1!B14&lt;&gt;A5,1,0)</f>
        <v>1</v>
      </c>
      <c r="E11" s="39">
        <f>IF(Foglio1!B14&lt;&gt;$A$6,1,0)</f>
        <v>1</v>
      </c>
      <c r="F11" s="37">
        <f>IF(Foglio1!B14&lt;&gt;A10,0,1)</f>
        <v>1</v>
      </c>
      <c r="G11" s="32">
        <f>IF(Foglio1!B14&lt;&gt;A10,0,1)</f>
        <v>1</v>
      </c>
      <c r="H11" s="38">
        <f>SUM(C11*H2)*G11</f>
        <v>0</v>
      </c>
      <c r="J11" s="9"/>
      <c r="K11" s="7">
        <f>IF(ISBLANK(Foglio1!J14),"0",VLOOKUP(Foglio1!J14,$I$3:$J$4,2,FALSE))*(D11*E11)</f>
        <v>0</v>
      </c>
      <c r="N11" s="7">
        <f>IF(ISBLANK(Foglio1!L14),"0",VLOOKUP(Foglio1!L14,$L$3:$M$4,2,FALSE))*(D11*E11)</f>
        <v>0</v>
      </c>
      <c r="P11" s="9"/>
      <c r="Q11" s="7">
        <f>IF(ISBLANK(Foglio1!N14),"0",VLOOKUP(Foglio1!N14,$O$3:$P$4,2,FALSE))*(D11*E11)</f>
        <v>0</v>
      </c>
      <c r="S11" s="9"/>
      <c r="T11" s="7">
        <f>IF(ISBLANK(Foglio1!P14),"0",VLOOKUP(Foglio1!P14,$R$3:$S$4,2,FALSE))*(D11*E11)</f>
        <v>0</v>
      </c>
      <c r="W11" s="7" t="e">
        <f>IF(ISBLANK(Foglio1!S14),"0",VLOOKUP(Foglio1!S14,$U$3:$V$10,2,FALSE))*(D11*E11)*Foglio1!W14</f>
        <v>#VALUE!</v>
      </c>
      <c r="X11" s="13"/>
      <c r="Z11" s="13"/>
    </row>
    <row r="12" spans="1:30" x14ac:dyDescent="0.2">
      <c r="A12" s="3" t="s">
        <v>110</v>
      </c>
      <c r="B12">
        <v>25</v>
      </c>
      <c r="C12" s="7">
        <f>IF(ISBLANK(Foglio1!H15),"0",VLOOKUP(Foglio1!H15,A12:B43,2,FALSE))*(D12*E12)+$Z$4</f>
        <v>0</v>
      </c>
      <c r="D12" s="39">
        <f>IF(Foglio1!B15&lt;&gt;A5,1,0)</f>
        <v>1</v>
      </c>
      <c r="E12" s="39">
        <f>IF(Foglio1!B15&lt;&gt;$A$6,1,0)</f>
        <v>1</v>
      </c>
      <c r="F12" s="37">
        <f>IF(Foglio1!B15&lt;&gt;A10,0,1)</f>
        <v>1</v>
      </c>
      <c r="G12" s="32">
        <f>IF(Foglio1!B15&lt;&gt;A10,0,1)</f>
        <v>1</v>
      </c>
      <c r="H12" s="38">
        <f>SUM(C12*H2)*G12</f>
        <v>0</v>
      </c>
      <c r="J12" s="9"/>
      <c r="K12" s="7">
        <f>IF(ISBLANK(Foglio1!J15),"0",VLOOKUP(Foglio1!J15,$I$3:$J$4,2,FALSE))*(D12*E12)</f>
        <v>0</v>
      </c>
      <c r="N12" s="7">
        <f>IF(ISBLANK(Foglio1!L15),"0",VLOOKUP(Foglio1!L15,$L$3:$M$4,2,FALSE))*(D12*E12)</f>
        <v>0</v>
      </c>
      <c r="P12" s="9"/>
      <c r="Q12" s="7">
        <f>IF(ISBLANK(Foglio1!N15),"0",VLOOKUP(Foglio1!N15,$O$3:$P$4,2,FALSE))*(D12*E12)</f>
        <v>0</v>
      </c>
      <c r="S12" s="9"/>
      <c r="T12" s="7">
        <f>IF(ISBLANK(Foglio1!P15),"0",VLOOKUP(Foglio1!P15,$R$3:$S$4,2,FALSE))*(D12*E12)</f>
        <v>0</v>
      </c>
      <c r="W12" s="7" t="e">
        <f>IF(ISBLANK(Foglio1!S15),"0",VLOOKUP(Foglio1!S15,$U$3:$V$10,2,FALSE))*(D12*E12)*Foglio1!W15</f>
        <v>#VALUE!</v>
      </c>
      <c r="Z12" s="13"/>
    </row>
    <row r="13" spans="1:30" x14ac:dyDescent="0.2">
      <c r="A13" s="3" t="s">
        <v>111</v>
      </c>
      <c r="B13">
        <v>20</v>
      </c>
      <c r="C13" s="7">
        <f>IF(ISBLANK(Foglio1!H16),"0",VLOOKUP(Foglio1!H16,A13:B44,2,FALSE))*(D13*E13)+$Z$4</f>
        <v>0</v>
      </c>
      <c r="D13" s="39">
        <f>IF(Foglio1!B16&lt;&gt;A5,1,0)</f>
        <v>1</v>
      </c>
      <c r="E13" s="39">
        <f>IF(Foglio1!B16&lt;&gt;$A$6,1,0)</f>
        <v>1</v>
      </c>
      <c r="F13" s="37">
        <f>IF(Foglio1!B16&lt;&gt;A10,0,1)</f>
        <v>1</v>
      </c>
      <c r="G13" s="32">
        <f>IF(Foglio1!B16&lt;&gt;A10,0,1)</f>
        <v>1</v>
      </c>
      <c r="H13" s="38">
        <f>SUM(C13*H2)*G13</f>
        <v>0</v>
      </c>
      <c r="J13" s="9"/>
      <c r="K13" s="7">
        <f>IF(ISBLANK(Foglio1!J16),"0",VLOOKUP(Foglio1!J16,$I$3:$J$4,2,FALSE))*(D13*E13)</f>
        <v>0</v>
      </c>
      <c r="N13" s="7">
        <f>IF(ISBLANK(Foglio1!L16),"0",VLOOKUP(Foglio1!L16,$L$3:$M$4,2,FALSE))*(D13*E13)</f>
        <v>0</v>
      </c>
      <c r="P13" s="9"/>
      <c r="Q13" s="7">
        <f>IF(ISBLANK(Foglio1!N16),"0",VLOOKUP(Foglio1!N16,$O$3:$P$4,2,FALSE))*(D13*E13)</f>
        <v>0</v>
      </c>
      <c r="S13" s="9"/>
      <c r="T13" s="7">
        <f>IF(ISBLANK(Foglio1!P16),"0",VLOOKUP(Foglio1!P16,$R$3:$S$4,2,FALSE))*(D13*E13)</f>
        <v>0</v>
      </c>
      <c r="W13" s="7" t="e">
        <f>IF(ISBLANK(Foglio1!S16),"0",VLOOKUP(Foglio1!S16,$U$3:$V$10,2,FALSE))*(D13*E13)*Foglio1!W16</f>
        <v>#VALUE!</v>
      </c>
      <c r="Z13" s="13"/>
    </row>
    <row r="14" spans="1:30" x14ac:dyDescent="0.2">
      <c r="A14" s="3" t="s">
        <v>112</v>
      </c>
      <c r="B14">
        <v>30</v>
      </c>
      <c r="C14" s="7">
        <f>IF(ISBLANK(Foglio1!H17),"0",VLOOKUP(Foglio1!H17,A14:B45,2,FALSE))*(D14*E14)+$Z$4</f>
        <v>0</v>
      </c>
      <c r="D14" s="37">
        <f>IF(Foglio1!B17&lt;&gt;A5,1,0)</f>
        <v>1</v>
      </c>
      <c r="E14" s="39">
        <f>IF(Foglio1!B17&lt;&gt;$A$6,1,0)</f>
        <v>1</v>
      </c>
      <c r="F14" s="37">
        <f>IF(Foglio1!B17&lt;&gt;A10,0,1)</f>
        <v>1</v>
      </c>
      <c r="G14" s="32">
        <f>IF(Foglio1!B17&lt;&gt;A10,0,1)</f>
        <v>1</v>
      </c>
      <c r="H14" s="7">
        <f>SUM(C14*H2)*G14</f>
        <v>0</v>
      </c>
      <c r="J14" s="9"/>
      <c r="K14" s="7">
        <f>IF(ISBLANK(Foglio1!J17),"0",VLOOKUP(Foglio1!J17,$I$3:$J$4,2,FALSE))*(D14*E14)</f>
        <v>0</v>
      </c>
      <c r="N14" s="7">
        <f>IF(ISBLANK(Foglio1!L17),"0",VLOOKUP(Foglio1!L17,$L$3:$M$4,2,FALSE))*(D14*E14)</f>
        <v>0</v>
      </c>
      <c r="P14" s="9"/>
      <c r="Q14" s="7">
        <f>IF(ISBLANK(Foglio1!N17),"0",VLOOKUP(Foglio1!N17,$O$3:$P$4,2,FALSE))*(D14*E14)</f>
        <v>0</v>
      </c>
      <c r="S14" s="9"/>
      <c r="T14" s="7">
        <f>IF(ISBLANK(Foglio1!P17),"0",VLOOKUP(Foglio1!P17,$R$3:$S$4,2,FALSE))*(D14*E14)</f>
        <v>0</v>
      </c>
      <c r="W14" s="7" t="e">
        <f>IF(ISBLANK(Foglio1!S17),"0",VLOOKUP(Foglio1!S17,$U$3:$V$10,2,FALSE))*(D14*E14)*Foglio1!W17</f>
        <v>#VALUE!</v>
      </c>
      <c r="Z14" s="13"/>
    </row>
    <row r="15" spans="1:30" x14ac:dyDescent="0.2">
      <c r="A15" s="3" t="s">
        <v>113</v>
      </c>
      <c r="B15">
        <v>40</v>
      </c>
      <c r="C15" s="7">
        <f>IF(ISBLANK(Foglio1!H18),"0",VLOOKUP(Foglio1!H18,A15:B46,2,FALSE))*(D15*E15)+$Z$4</f>
        <v>0</v>
      </c>
      <c r="D15" s="37">
        <f>IF(Foglio1!B18&lt;&gt;A5,1,0)</f>
        <v>1</v>
      </c>
      <c r="E15" s="39">
        <f>IF(Foglio1!B18&lt;&gt;$A$6,1,0)</f>
        <v>1</v>
      </c>
      <c r="F15" s="37">
        <f>IF(Foglio1!B18&lt;&gt;A10,0,1)</f>
        <v>1</v>
      </c>
      <c r="G15" s="32">
        <f>IF(Foglio1!B18&lt;&gt;A10,0,1)</f>
        <v>1</v>
      </c>
      <c r="H15" s="7">
        <f>SUM(C15*H2)*G15</f>
        <v>0</v>
      </c>
      <c r="J15" s="9"/>
      <c r="K15" s="7">
        <f>IF(ISBLANK(Foglio1!J18),"0",VLOOKUP(Foglio1!J18,$I$3:$J$4,2,FALSE))*(D15*E15)</f>
        <v>0</v>
      </c>
      <c r="N15" s="7">
        <f>IF(ISBLANK(Foglio1!L18),"0",VLOOKUP(Foglio1!L18,$L$3:$M$4,2,FALSE))*(D15*E15)</f>
        <v>0</v>
      </c>
      <c r="P15" s="9"/>
      <c r="Q15" s="7">
        <f>IF(ISBLANK(Foglio1!N18),"0",VLOOKUP(Foglio1!N18,$O$3:$P$4,2,FALSE))*(D15*E15)</f>
        <v>0</v>
      </c>
      <c r="S15" s="9"/>
      <c r="T15" s="7">
        <f>IF(ISBLANK(Foglio1!P18),"0",VLOOKUP(Foglio1!P18,$R$3:$S$4,2,FALSE))*(D15*E15)</f>
        <v>0</v>
      </c>
      <c r="W15" s="7" t="e">
        <f>IF(ISBLANK(Foglio1!S18),"0",VLOOKUP(Foglio1!S18,$U$3:$V$10,2,FALSE))*(D15*E15)*Foglio1!W18</f>
        <v>#VALUE!</v>
      </c>
      <c r="Z15" s="13"/>
    </row>
    <row r="16" spans="1:30" x14ac:dyDescent="0.2">
      <c r="A16" s="3" t="s">
        <v>114</v>
      </c>
      <c r="B16">
        <v>35</v>
      </c>
      <c r="C16" s="7">
        <f>IF(ISBLANK(Foglio1!H19),"0",VLOOKUP(Foglio1!H19,A16:B47,2,FALSE))*(D16*E16)+$Z$4</f>
        <v>0</v>
      </c>
      <c r="D16" s="37">
        <f>IF(Foglio1!B19&lt;&gt;A5,1,0)</f>
        <v>1</v>
      </c>
      <c r="E16" s="39">
        <f>IF(Foglio1!B19&lt;&gt;$A$6,1,0)</f>
        <v>1</v>
      </c>
      <c r="F16" s="37">
        <f>IF(Foglio1!B19&lt;&gt;A10,0,1)</f>
        <v>1</v>
      </c>
      <c r="G16" s="32">
        <f>IF(Foglio1!B19&lt;&gt;A10,0,1)</f>
        <v>1</v>
      </c>
      <c r="H16" s="7">
        <f>SUM(C16*H2)*G16</f>
        <v>0</v>
      </c>
      <c r="J16" s="9"/>
      <c r="K16" s="7">
        <f>IF(ISBLANK(Foglio1!J19),"0",VLOOKUP(Foglio1!J19,$I$3:$J$4,2,FALSE))*(D16*E16)</f>
        <v>0</v>
      </c>
      <c r="N16" s="7">
        <f>IF(ISBLANK(Foglio1!L19),"0",VLOOKUP(Foglio1!L19,$L$3:$M$4,2,FALSE))*(D16*E16)</f>
        <v>0</v>
      </c>
      <c r="P16" s="9"/>
      <c r="Q16" s="7">
        <f>IF(ISBLANK(Foglio1!N19),"0",VLOOKUP(Foglio1!N19,$O$3:$P$4,2,FALSE))*(D16*E16)</f>
        <v>0</v>
      </c>
      <c r="S16" s="9"/>
      <c r="T16" s="7">
        <f>IF(ISBLANK(Foglio1!P19),"0",VLOOKUP(Foglio1!P19,$R$3:$S$4,2,FALSE))*(D16*E16)</f>
        <v>0</v>
      </c>
      <c r="W16" s="7" t="e">
        <f>IF(ISBLANK(Foglio1!S19),"0",VLOOKUP(Foglio1!S19,$U$3:$V$10,2,FALSE))*(D16*E16)*Foglio1!W19</f>
        <v>#VALUE!</v>
      </c>
      <c r="Z16" s="13"/>
    </row>
    <row r="17" spans="1:26" x14ac:dyDescent="0.2">
      <c r="A17" s="3" t="s">
        <v>115</v>
      </c>
      <c r="B17">
        <v>30</v>
      </c>
      <c r="C17" s="7">
        <f>IF(ISBLANK(Foglio1!H20),"0",VLOOKUP(Foglio1!H20,A17:B48,2,FALSE))*(D17*E17)+$Z$4</f>
        <v>0</v>
      </c>
      <c r="D17" s="37">
        <f>IF(Foglio1!B20&lt;&gt;A5,1,0)</f>
        <v>1</v>
      </c>
      <c r="E17" s="39">
        <f>IF(Foglio1!B20&lt;&gt;$A$6,1,0)</f>
        <v>1</v>
      </c>
      <c r="F17" s="37">
        <f>IF(Foglio1!B20&lt;&gt;A10,0,1)</f>
        <v>1</v>
      </c>
      <c r="G17" s="32">
        <f>IF(Foglio1!B20&lt;&gt;A10,0,1)</f>
        <v>1</v>
      </c>
      <c r="H17" s="7">
        <f>SUM(C17*H2)*G17</f>
        <v>0</v>
      </c>
      <c r="J17" s="9"/>
      <c r="K17" s="7">
        <f>IF(ISBLANK(Foglio1!J20),"0",VLOOKUP(Foglio1!J20,$I$3:$J$4,2,FALSE))*(D17*E17)</f>
        <v>0</v>
      </c>
      <c r="N17" s="7">
        <f>IF(ISBLANK(Foglio1!L20),"0",VLOOKUP(Foglio1!L20,$L$3:$M$4,2,FALSE))*(D17*E17)</f>
        <v>0</v>
      </c>
      <c r="P17" s="9"/>
      <c r="Q17" s="7">
        <f>IF(ISBLANK(Foglio1!N20),"0",VLOOKUP(Foglio1!N20,$O$3:$P$4,2,FALSE))*(D17*E17)</f>
        <v>0</v>
      </c>
      <c r="S17" s="9"/>
      <c r="T17" s="7">
        <f>IF(ISBLANK(Foglio1!P20),"0",VLOOKUP(Foglio1!P20,$R$3:$S$4,2,FALSE))*(D17*E17)</f>
        <v>0</v>
      </c>
      <c r="W17" s="7" t="e">
        <f>IF(ISBLANK(Foglio1!S20),"0",VLOOKUP(Foglio1!S20,$U$3:$V$10,2,FALSE))*(D17*E17)*Foglio1!W20</f>
        <v>#VALUE!</v>
      </c>
      <c r="Z17" s="13"/>
    </row>
    <row r="18" spans="1:26" x14ac:dyDescent="0.2">
      <c r="A18" s="3" t="s">
        <v>116</v>
      </c>
      <c r="B18">
        <v>45</v>
      </c>
      <c r="C18" s="7">
        <f>IF(ISBLANK(Foglio1!H21),"0",VLOOKUP(Foglio1!H21,A18:B49,2,FALSE))*(D18*E18)+$Z$4</f>
        <v>0</v>
      </c>
      <c r="D18" s="37">
        <f>IF(Foglio1!B21&lt;&gt;A5,1,0)</f>
        <v>1</v>
      </c>
      <c r="E18" s="39">
        <f>IF(Foglio1!B21&lt;&gt;$A$6,1,0)</f>
        <v>1</v>
      </c>
      <c r="F18" s="37">
        <f>IF(Foglio1!B21&lt;&gt;A10,0,1)</f>
        <v>1</v>
      </c>
      <c r="G18" s="32">
        <f>IF(Foglio1!B21&lt;&gt;A10,0,1)</f>
        <v>1</v>
      </c>
      <c r="H18" s="38">
        <f>SUM(C18*H2)*G18</f>
        <v>0</v>
      </c>
      <c r="J18" s="9"/>
      <c r="K18" s="7">
        <f>IF(ISBLANK(Foglio1!J21),"0",VLOOKUP(Foglio1!J21,$I$3:$J$4,2,FALSE))*(D18*E18)</f>
        <v>0</v>
      </c>
      <c r="N18" s="7">
        <f>IF(ISBLANK(Foglio1!L21),"0",VLOOKUP(Foglio1!L21,$L$3:$M$4,2,FALSE))*(D18*E18)</f>
        <v>0</v>
      </c>
      <c r="P18" s="9"/>
      <c r="Q18" s="7">
        <f>IF(ISBLANK(Foglio1!N21),"0",VLOOKUP(Foglio1!N21,$O$3:$P$4,2,FALSE))*(D18*E18)</f>
        <v>0</v>
      </c>
      <c r="S18" s="9"/>
      <c r="T18" s="7">
        <f>IF(ISBLANK(Foglio1!P21),"0",VLOOKUP(Foglio1!P21,$R$3:$S$4,2,FALSE))*(D18*E18)</f>
        <v>0</v>
      </c>
      <c r="W18" s="7" t="e">
        <f>IF(ISBLANK(Foglio1!S21),"0",VLOOKUP(Foglio1!S21,$U$3:$V$10,2,FALSE))*(D18*E18)*Foglio1!W21</f>
        <v>#VALUE!</v>
      </c>
      <c r="Z18" s="13"/>
    </row>
    <row r="19" spans="1:26" x14ac:dyDescent="0.2">
      <c r="A19" s="3" t="s">
        <v>117</v>
      </c>
      <c r="B19">
        <v>50</v>
      </c>
      <c r="C19" s="7">
        <f>IF(ISBLANK(Foglio1!H22),"0",VLOOKUP(Foglio1!H22,A19:B50,2,FALSE))*(D19*E19)+$Z$4</f>
        <v>0</v>
      </c>
      <c r="D19" s="37">
        <f>IF(Foglio1!B22&lt;&gt;A5,1,0)</f>
        <v>1</v>
      </c>
      <c r="E19" s="39">
        <f>IF(Foglio1!B22&lt;&gt;$A$6,1,0)</f>
        <v>1</v>
      </c>
      <c r="F19" s="37">
        <f>IF(Foglio1!B22&lt;&gt;A10,0,1)</f>
        <v>1</v>
      </c>
      <c r="G19" s="32">
        <f>IF(Foglio1!B22&lt;&gt;A10,0,1)</f>
        <v>1</v>
      </c>
      <c r="H19" s="7">
        <f>SUM(C19*H2)*G19</f>
        <v>0</v>
      </c>
      <c r="J19" s="9"/>
      <c r="K19" s="7">
        <f>IF(ISBLANK(Foglio1!J22),"0",VLOOKUP(Foglio1!J22,$I$3:$J$4,2,FALSE))*(D19*E19)</f>
        <v>0</v>
      </c>
      <c r="N19" s="7">
        <f>IF(ISBLANK(Foglio1!L22),"0",VLOOKUP(Foglio1!L22,$L$3:$M$4,2,FALSE))*(D19*E19)</f>
        <v>0</v>
      </c>
      <c r="P19" s="9"/>
      <c r="Q19" s="7">
        <f>IF(ISBLANK(Foglio1!N22),"0",VLOOKUP(Foglio1!N22,$O$3:$P$4,2,FALSE))*(D19*E19)</f>
        <v>0</v>
      </c>
      <c r="S19" s="9"/>
      <c r="T19" s="7">
        <f>IF(ISBLANK(Foglio1!P22),"0",VLOOKUP(Foglio1!P22,$R$3:$S$4,2,FALSE))*(D19*E19)</f>
        <v>0</v>
      </c>
      <c r="W19" s="7" t="e">
        <f>IF(ISBLANK(Foglio1!S22),"0",VLOOKUP(Foglio1!S22,$U$3:$V$10,2,FALSE))*(D19*E19)*Foglio1!W22</f>
        <v>#VALUE!</v>
      </c>
      <c r="Z19" s="13"/>
    </row>
    <row r="20" spans="1:26" x14ac:dyDescent="0.2">
      <c r="A20" s="3"/>
      <c r="B20">
        <v>60</v>
      </c>
      <c r="C20" s="7">
        <f>IF(ISBLANK(Foglio1!H23),"0",VLOOKUP(Foglio1!H23,A20:B51,2,FALSE))*(D20*E20)+$Z$4</f>
        <v>0</v>
      </c>
      <c r="D20" s="37">
        <f>IF(Foglio1!B23&lt;&gt;A5,1,0)</f>
        <v>1</v>
      </c>
      <c r="E20" s="39">
        <f>IF(Foglio1!B23&lt;&gt;$A$6,1,0)</f>
        <v>1</v>
      </c>
      <c r="F20" s="37">
        <f>IF(Foglio1!B23&lt;&gt;A10,0,1)</f>
        <v>1</v>
      </c>
      <c r="G20" s="32">
        <f>IF(Foglio1!B23&lt;&gt;A10,0,1)</f>
        <v>1</v>
      </c>
      <c r="H20" s="7">
        <f>SUM(C20*H2)*G20</f>
        <v>0</v>
      </c>
      <c r="J20" s="9"/>
      <c r="K20" s="7">
        <f>IF(ISBLANK(Foglio1!J23),"0",VLOOKUP(Foglio1!J23,$I$3:$J$4,2,FALSE))*(D20*E20)</f>
        <v>0</v>
      </c>
      <c r="N20" s="7">
        <f>IF(ISBLANK(Foglio1!L23),"0",VLOOKUP(Foglio1!L23,$L$3:$M$4,2,FALSE))*(D20*E20)</f>
        <v>0</v>
      </c>
      <c r="P20" s="9"/>
      <c r="Q20" s="7">
        <f>IF(ISBLANK(Foglio1!N23),"0",VLOOKUP(Foglio1!N23,$O$3:$P$4,2,FALSE))*(D20*E20)</f>
        <v>0</v>
      </c>
      <c r="S20" s="9"/>
      <c r="T20" s="7">
        <f>IF(ISBLANK(Foglio1!P23),"0",VLOOKUP(Foglio1!P23,$R$3:$S$4,2,FALSE))*(D20*E20)</f>
        <v>0</v>
      </c>
      <c r="W20" s="7" t="e">
        <f>IF(ISBLANK(Foglio1!S23),"0",VLOOKUP(Foglio1!S23,$U$3:$V$10,2,FALSE))*(D20*E20)*Foglio1!W23</f>
        <v>#VALUE!</v>
      </c>
      <c r="Z20" s="13"/>
    </row>
    <row r="21" spans="1:26" x14ac:dyDescent="0.2">
      <c r="A21" s="3"/>
      <c r="B21">
        <v>55</v>
      </c>
      <c r="C21" s="7">
        <f>IF(ISBLANK(Foglio1!H24),"0",VLOOKUP(Foglio1!H24,A21:B52,2,FALSE))*(D21*E21)+$Z$4</f>
        <v>0</v>
      </c>
      <c r="D21" s="37">
        <f>IF(Foglio1!B24&lt;&gt;A5,1,0)</f>
        <v>1</v>
      </c>
      <c r="E21" s="39">
        <f>IF(Foglio1!B24&lt;&gt;$A$6,1,0)</f>
        <v>1</v>
      </c>
      <c r="F21" s="37">
        <f>IF(Foglio1!B24&lt;&gt;A10,0,1)</f>
        <v>1</v>
      </c>
      <c r="G21" s="32">
        <f>IF(Foglio1!B24&lt;&gt;A10,0,1)</f>
        <v>1</v>
      </c>
      <c r="H21" s="7">
        <f>SUM(C21*H2)*G21</f>
        <v>0</v>
      </c>
      <c r="J21" s="9"/>
      <c r="K21" s="7">
        <f>IF(ISBLANK(Foglio1!J24),"0",VLOOKUP(Foglio1!J24,$I$3:$J$4,2,FALSE))*(D21*E21)</f>
        <v>0</v>
      </c>
      <c r="N21" s="7">
        <f>IF(ISBLANK(Foglio1!L24),"0",VLOOKUP(Foglio1!L24,$L$3:$M$4,2,FALSE))*(D21*E21)</f>
        <v>0</v>
      </c>
      <c r="P21" s="9"/>
      <c r="Q21" s="7">
        <f>IF(ISBLANK(Foglio1!N24),"0",VLOOKUP(Foglio1!N24,$O$3:$P$4,2,FALSE))*(D21*E21)</f>
        <v>0</v>
      </c>
      <c r="S21" s="9"/>
      <c r="T21" s="7">
        <f>IF(ISBLANK(Foglio1!P24),"0",VLOOKUP(Foglio1!P24,$R$3:$S$4,2,FALSE))*(D21*E21)</f>
        <v>0</v>
      </c>
      <c r="W21" s="7" t="e">
        <f>IF(ISBLANK(Foglio1!S24),"0",VLOOKUP(Foglio1!S24,$U$3:$V$10,2,FALSE))*(D21*E21)*Foglio1!W24</f>
        <v>#VALUE!</v>
      </c>
      <c r="Z21" s="13"/>
    </row>
    <row r="22" spans="1:26" x14ac:dyDescent="0.2">
      <c r="A22" s="3"/>
      <c r="B22">
        <v>45</v>
      </c>
      <c r="C22" s="7">
        <f>IF(ISBLANK(Foglio1!H25),"0",VLOOKUP(Foglio1!H25,A22:B53,2,FALSE))*(D22*E22)+$Z$4</f>
        <v>0</v>
      </c>
      <c r="D22" s="37">
        <f>IF(Foglio1!B25&lt;&gt;A5,1,0)</f>
        <v>1</v>
      </c>
      <c r="E22" s="39">
        <f>IF(Foglio1!B25&lt;&gt;$A$6,1,0)</f>
        <v>1</v>
      </c>
      <c r="F22" s="37">
        <f>IF(Foglio1!B25&lt;&gt;A10,0,1)</f>
        <v>1</v>
      </c>
      <c r="G22" s="32">
        <f>IF(Foglio1!B25&lt;&gt;A10,0,1)</f>
        <v>1</v>
      </c>
      <c r="H22" s="7">
        <f>SUM(C22*H2)*G22</f>
        <v>0</v>
      </c>
      <c r="J22" s="9"/>
      <c r="K22" s="7">
        <f>IF(ISBLANK(Foglio1!J25),"0",VLOOKUP(Foglio1!J25,$I$3:$J$4,2,FALSE))*(D22*E22)</f>
        <v>0</v>
      </c>
      <c r="N22" s="7">
        <f>IF(ISBLANK(Foglio1!L25),"0",VLOOKUP(Foglio1!L25,$L$3:$M$4,2,FALSE))*(D22*E22)</f>
        <v>0</v>
      </c>
      <c r="P22" s="9"/>
      <c r="Q22" s="7">
        <f>IF(ISBLANK(Foglio1!N25),"0",VLOOKUP(Foglio1!N25,$O$3:$P$4,2,FALSE))*(D22*E22)</f>
        <v>0</v>
      </c>
      <c r="S22" s="9"/>
      <c r="T22" s="7">
        <f>IF(ISBLANK(Foglio1!P25),"0",VLOOKUP(Foglio1!P25,$R$3:$S$4,2,FALSE))*(D22*E22)</f>
        <v>0</v>
      </c>
      <c r="W22" s="7" t="e">
        <f>IF(ISBLANK(Foglio1!S25),"0",VLOOKUP(Foglio1!S25,$U$3:$V$10,2,FALSE))*(D22*E22)*Foglio1!W25</f>
        <v>#VALUE!</v>
      </c>
      <c r="Z22" s="13"/>
    </row>
    <row r="23" spans="1:26" x14ac:dyDescent="0.2">
      <c r="A23" s="3"/>
      <c r="B23">
        <v>70</v>
      </c>
      <c r="C23" s="7">
        <f>IF(ISBLANK(Foglio1!H26),"0",VLOOKUP(Foglio1!H26,A23:B54,2,FALSE))*(D23*E23)+$Z$4</f>
        <v>0</v>
      </c>
      <c r="D23" s="37">
        <f>IF(Foglio1!B26&lt;&gt;A5,1,0)</f>
        <v>1</v>
      </c>
      <c r="E23" s="39">
        <f>IF(Foglio1!B26&lt;&gt;$A$6,1,0)</f>
        <v>1</v>
      </c>
      <c r="F23" s="37">
        <f>IF(Foglio1!B26&lt;&gt;A10,0,1)</f>
        <v>1</v>
      </c>
      <c r="G23" s="32">
        <f>IF(Foglio1!B26&lt;&gt;A10,0,1)</f>
        <v>1</v>
      </c>
      <c r="H23" s="7">
        <f>SUM(C23*H2)*G23</f>
        <v>0</v>
      </c>
      <c r="J23" s="9"/>
      <c r="K23" s="7">
        <f>IF(ISBLANK(Foglio1!J26),"0",VLOOKUP(Foglio1!J26,$I$3:$J$4,2,FALSE))*(D23*E23)</f>
        <v>0</v>
      </c>
      <c r="N23" s="7">
        <f>IF(ISBLANK(Foglio1!L26),"0",VLOOKUP(Foglio1!L26,$L$3:$M$4,2,FALSE))*(D23*E23)</f>
        <v>0</v>
      </c>
      <c r="P23" s="9"/>
      <c r="Q23" s="7">
        <f>IF(ISBLANK(Foglio1!N26),"0",VLOOKUP(Foglio1!N26,$O$3:$P$4,2,FALSE))*(D23*E23)</f>
        <v>0</v>
      </c>
      <c r="S23" s="9"/>
      <c r="T23" s="7">
        <f>IF(ISBLANK(Foglio1!P26),"0",VLOOKUP(Foglio1!P26,$R$3:$S$4,2,FALSE))*(D23*E23)</f>
        <v>0</v>
      </c>
      <c r="W23" s="7" t="e">
        <f>IF(ISBLANK(Foglio1!S26),"0",VLOOKUP(Foglio1!S26,$U$3:$V$10,2,FALSE))*(D23*E23)*Foglio1!W26</f>
        <v>#VALUE!</v>
      </c>
    </row>
    <row r="24" spans="1:26" x14ac:dyDescent="0.2">
      <c r="A24" s="3"/>
      <c r="B24">
        <v>85</v>
      </c>
      <c r="C24" s="7">
        <f>IF(ISBLANK(Foglio1!H27),"0",VLOOKUP(Foglio1!H27,A24:B55,2,FALSE))*(D24*E24)+$Z$4</f>
        <v>0</v>
      </c>
      <c r="D24" s="37">
        <f>IF(Foglio1!B27&lt;&gt;A5,1,0)</f>
        <v>1</v>
      </c>
      <c r="E24" s="39">
        <f>IF(Foglio1!B27&lt;&gt;$A$6,1,0)</f>
        <v>1</v>
      </c>
      <c r="F24" s="37">
        <f>IF(Foglio1!B27&lt;&gt;A10,0,1)</f>
        <v>1</v>
      </c>
      <c r="G24" s="32">
        <f>IF(Foglio1!B27&lt;&gt;A10,0,1)</f>
        <v>1</v>
      </c>
      <c r="H24" s="7">
        <f>SUM(C24*H2)*G24</f>
        <v>0</v>
      </c>
      <c r="J24" s="9"/>
      <c r="K24" s="7">
        <f>IF(ISBLANK(Foglio1!J27),"0",VLOOKUP(Foglio1!J27,$I$3:$J$4,2,FALSE))*(D24*E24)</f>
        <v>0</v>
      </c>
      <c r="N24" s="7">
        <f>IF(ISBLANK(Foglio1!L27),"0",VLOOKUP(Foglio1!L27,$L$3:$M$4,2,FALSE))*(D24*E24)</f>
        <v>0</v>
      </c>
      <c r="P24" s="9"/>
      <c r="Q24" s="7">
        <f>IF(ISBLANK(Foglio1!N27),"0",VLOOKUP(Foglio1!N27,$O$3:$P$4,2,FALSE))*(D24*E24)</f>
        <v>0</v>
      </c>
      <c r="S24" s="9"/>
      <c r="T24" s="7">
        <f>IF(ISBLANK(Foglio1!P27),"0",VLOOKUP(Foglio1!P27,$R$3:$S$4,2,FALSE))*(D24*E24)</f>
        <v>0</v>
      </c>
      <c r="W24" s="7" t="e">
        <f>IF(ISBLANK(Foglio1!S27),"0",VLOOKUP(Foglio1!S27,$U$3:$V$10,2,FALSE))*(D24*E24)*Foglio1!W27</f>
        <v>#VALUE!</v>
      </c>
    </row>
    <row r="25" spans="1:26" x14ac:dyDescent="0.2">
      <c r="A25" s="3"/>
      <c r="B25">
        <v>60</v>
      </c>
      <c r="C25" s="7">
        <f>IF(ISBLANK(Foglio1!H28),"0",VLOOKUP(Foglio1!H28,A25:B56,2,FALSE))*(D25*E25)+$Z$4</f>
        <v>0</v>
      </c>
      <c r="D25" s="37">
        <f>IF(Foglio1!B28&lt;&gt;A5,1,0)</f>
        <v>1</v>
      </c>
      <c r="E25" s="39">
        <f>IF(Foglio1!B28&lt;&gt;$A$6,1,0)</f>
        <v>1</v>
      </c>
      <c r="F25" s="37">
        <f>IF(Foglio1!B28&lt;&gt;A10,0,1)</f>
        <v>1</v>
      </c>
      <c r="G25" s="32">
        <f>IF(Foglio1!B28&lt;&gt;A10,0,1)</f>
        <v>1</v>
      </c>
      <c r="H25" s="7">
        <f>SUM(C25*H2)*G25</f>
        <v>0</v>
      </c>
      <c r="J25" s="9"/>
      <c r="K25" s="7">
        <f>IF(ISBLANK(Foglio1!J28),"0",VLOOKUP(Foglio1!J28,$I$3:$J$4,2,FALSE))*(D25*E25)</f>
        <v>0</v>
      </c>
      <c r="N25" s="7">
        <f>IF(ISBLANK(Foglio1!L28),"0",VLOOKUP(Foglio1!L28,$L$3:$M$4,2,FALSE))*(D25*E25)</f>
        <v>0</v>
      </c>
      <c r="P25" s="9"/>
      <c r="Q25" s="7">
        <f>IF(ISBLANK(Foglio1!N28),"0",VLOOKUP(Foglio1!N28,$O$3:$P$4,2,FALSE))*(D25*E25)</f>
        <v>0</v>
      </c>
      <c r="S25" s="9"/>
      <c r="T25" s="7">
        <f>IF(ISBLANK(Foglio1!P28),"0",VLOOKUP(Foglio1!P28,$R$3:$S$4,2,FALSE))*(D25*E25)</f>
        <v>0</v>
      </c>
      <c r="W25" s="7" t="e">
        <f>IF(ISBLANK(Foglio1!S28),"0",VLOOKUP(Foglio1!S28,$U$3:$V$10,2,FALSE))*(D25*E25)*Foglio1!W28</f>
        <v>#VALUE!</v>
      </c>
    </row>
    <row r="26" spans="1:26" x14ac:dyDescent="0.2">
      <c r="A26" s="3"/>
      <c r="B26">
        <v>55</v>
      </c>
      <c r="C26" s="7">
        <f>IF(ISBLANK(Foglio1!H29),"0",VLOOKUP(Foglio1!H29,A26:B57,2,FALSE))*(D26*E26)+$Z$4</f>
        <v>0</v>
      </c>
      <c r="D26" s="37">
        <f>IF(Foglio1!B29&lt;&gt;A5,1,0)</f>
        <v>1</v>
      </c>
      <c r="E26" s="39">
        <f>IF(Foglio1!B29&lt;&gt;$A$6,1,0)</f>
        <v>1</v>
      </c>
      <c r="F26" s="37">
        <f>IF(Foglio1!B29&lt;&gt;A10,0,1)</f>
        <v>1</v>
      </c>
      <c r="G26" s="32">
        <f>IF(Foglio1!B29&lt;&gt;A10,0,1)</f>
        <v>1</v>
      </c>
      <c r="H26" s="38">
        <f>SUM(C26*H2)*G26</f>
        <v>0</v>
      </c>
      <c r="J26" s="9"/>
      <c r="K26" s="7">
        <f>IF(ISBLANK(Foglio1!J29),"0",VLOOKUP(Foglio1!J29,$I$3:$J$4,2,FALSE))*(D26*E26)</f>
        <v>0</v>
      </c>
      <c r="N26" s="7">
        <f>IF(ISBLANK(Foglio1!L29),"0",VLOOKUP(Foglio1!L29,$L$3:$M$4,2,FALSE))*(D26*E26)</f>
        <v>0</v>
      </c>
      <c r="P26" s="9"/>
      <c r="Q26" s="7">
        <f>IF(ISBLANK(Foglio1!N29),"0",VLOOKUP(Foglio1!N29,$O$3:$P$4,2,FALSE))*(D26*E26)</f>
        <v>0</v>
      </c>
      <c r="S26" s="9"/>
      <c r="T26" s="7">
        <f>IF(ISBLANK(Foglio1!P29),"0",VLOOKUP(Foglio1!P29,$R$3:$S$4,2,FALSE))*(D26*E26)</f>
        <v>0</v>
      </c>
      <c r="W26" s="7" t="e">
        <f>IF(ISBLANK(Foglio1!S29),"0",VLOOKUP(Foglio1!S29,$U$3:$V$10,2,FALSE))*(D26*E26)*Foglio1!W29</f>
        <v>#VALUE!</v>
      </c>
    </row>
    <row r="27" spans="1:26" x14ac:dyDescent="0.2">
      <c r="A27" s="3"/>
      <c r="B27">
        <v>45</v>
      </c>
      <c r="C27" s="7">
        <f>IF(ISBLANK(Foglio1!H30),"0",VLOOKUP(Foglio1!H30,A27:B58,2,FALSE))*(D27*E27)+$Z$4</f>
        <v>0</v>
      </c>
      <c r="D27" s="37">
        <f>IF(Foglio1!B30&lt;&gt;A5,1,0)</f>
        <v>1</v>
      </c>
      <c r="E27" s="39">
        <f>IF(Foglio1!B30&lt;&gt;$A$6,1,0)</f>
        <v>1</v>
      </c>
      <c r="F27" s="37">
        <f>IF(Foglio1!B30&lt;&gt;A10,0,1)</f>
        <v>1</v>
      </c>
      <c r="G27" s="32">
        <f>IF(Foglio1!B30&lt;&gt;A10,0,1)</f>
        <v>1</v>
      </c>
      <c r="H27" s="7">
        <f>SUM(C27*H2)*G27</f>
        <v>0</v>
      </c>
      <c r="J27" s="9"/>
      <c r="K27" s="7">
        <f>IF(ISBLANK(Foglio1!J30),"0",VLOOKUP(Foglio1!J30,$I$3:$J$4,2,FALSE))*(D27*E27)</f>
        <v>0</v>
      </c>
      <c r="N27" s="7">
        <f>IF(ISBLANK(Foglio1!L30),"0",VLOOKUP(Foglio1!L30,$L$3:$M$4,2,FALSE))*(D27*E27)</f>
        <v>0</v>
      </c>
      <c r="P27" s="9"/>
      <c r="Q27" s="7">
        <f>IF(ISBLANK(Foglio1!N30),"0",VLOOKUP(Foglio1!N30,$O$3:$P$4,2,FALSE))*(D27*E27)</f>
        <v>0</v>
      </c>
      <c r="S27" s="9"/>
      <c r="T27" s="7">
        <f>IF(ISBLANK(Foglio1!P30),"0",VLOOKUP(Foglio1!P30,$R$3:$S$4,2,FALSE))*(D27*E27)</f>
        <v>0</v>
      </c>
      <c r="W27" s="7" t="e">
        <f>IF(ISBLANK(Foglio1!S30),"0",VLOOKUP(Foglio1!S30,$U$3:$V$10,2,FALSE))*(D27*E27)*Foglio1!W30</f>
        <v>#VALUE!</v>
      </c>
    </row>
    <row r="28" spans="1:26" x14ac:dyDescent="0.2">
      <c r="A28" s="3"/>
      <c r="B28">
        <v>65</v>
      </c>
      <c r="C28" s="7">
        <f>IF(ISBLANK(Foglio1!H31),"0",VLOOKUP(Foglio1!H31,A28:B59,2,FALSE))*(D28*E28)+$Z$4</f>
        <v>0</v>
      </c>
      <c r="D28" s="37">
        <f>IF(Foglio1!B31&lt;&gt;A5,1,0)</f>
        <v>1</v>
      </c>
      <c r="E28" s="39">
        <f>IF(Foglio1!B31&lt;&gt;$A$6,1,0)</f>
        <v>1</v>
      </c>
      <c r="F28" s="37">
        <f>IF(Foglio1!B31&lt;&gt;A10,0,1)</f>
        <v>1</v>
      </c>
      <c r="G28" s="32">
        <f>IF(Foglio1!B31&lt;&gt;A10,0,1)</f>
        <v>1</v>
      </c>
      <c r="H28" s="38">
        <f>SUM(C28*H2)*G28</f>
        <v>0</v>
      </c>
      <c r="J28" s="9"/>
      <c r="K28" s="7">
        <f>IF(ISBLANK(Foglio1!J31),"0",VLOOKUP(Foglio1!J31,$I$3:$J$4,2,FALSE))*(D28*E28)</f>
        <v>0</v>
      </c>
      <c r="N28" s="7">
        <f>IF(ISBLANK(Foglio1!L31),"0",VLOOKUP(Foglio1!L31,$L$3:$M$4,2,FALSE))*(D28*E28)</f>
        <v>0</v>
      </c>
      <c r="P28" s="9"/>
      <c r="Q28" s="7">
        <f>IF(ISBLANK(Foglio1!N31),"0",VLOOKUP(Foglio1!N31,$O$3:$P$4,2,FALSE))*(D28*E28)</f>
        <v>0</v>
      </c>
      <c r="S28" s="9"/>
      <c r="T28" s="7">
        <f>IF(ISBLANK(Foglio1!P31),"0",VLOOKUP(Foglio1!P31,$R$3:$S$4,2,FALSE))*(D28*E28)</f>
        <v>0</v>
      </c>
      <c r="W28" s="7" t="e">
        <f>IF(ISBLANK(Foglio1!S31),"0",VLOOKUP(Foglio1!S31,$U$3:$V$10,2,FALSE))*(D28*E28)*Foglio1!W31</f>
        <v>#VALUE!</v>
      </c>
    </row>
    <row r="29" spans="1:26" x14ac:dyDescent="0.2">
      <c r="A29" s="3"/>
      <c r="B29">
        <v>75</v>
      </c>
      <c r="C29" s="7">
        <f>IF(ISBLANK(Foglio1!H32),"0",VLOOKUP(Foglio1!H32,A29:B60,2,FALSE))*(D29*E29)+$Z$4</f>
        <v>0</v>
      </c>
      <c r="D29" s="37">
        <f>IF(Foglio1!B32&lt;&gt;A5,1,0)</f>
        <v>1</v>
      </c>
      <c r="E29" s="39">
        <f>IF(Foglio1!B32&lt;&gt;$A$6,1,0)</f>
        <v>1</v>
      </c>
      <c r="F29" s="37">
        <f>IF(Foglio1!B32&lt;&gt;A10,0,1)</f>
        <v>1</v>
      </c>
      <c r="G29" s="32">
        <f>IF(Foglio1!B32&lt;&gt;A10,0,1)</f>
        <v>1</v>
      </c>
      <c r="H29" s="38">
        <f>SUM(C29*H2)*G29</f>
        <v>0</v>
      </c>
      <c r="J29" s="9"/>
      <c r="K29" s="7">
        <f>IF(ISBLANK(Foglio1!J32),"0",VLOOKUP(Foglio1!J32,$I$3:$J$4,2,FALSE))*(D29*E29)</f>
        <v>0</v>
      </c>
      <c r="N29" s="7">
        <f>IF(ISBLANK(Foglio1!L32),"0",VLOOKUP(Foglio1!L32,$L$3:$M$4,2,FALSE))*(D29*E29)</f>
        <v>0</v>
      </c>
      <c r="P29" s="9"/>
      <c r="Q29" s="7">
        <f>IF(ISBLANK(Foglio1!N32),"0",VLOOKUP(Foglio1!N32,$O$3:$P$4,2,FALSE))*(D29*E29)</f>
        <v>0</v>
      </c>
      <c r="S29" s="9"/>
      <c r="T29" s="7">
        <f>IF(ISBLANK(Foglio1!P32),"0",VLOOKUP(Foglio1!P32,$R$3:$S$4,2,FALSE))*(D29*E29)</f>
        <v>0</v>
      </c>
      <c r="W29" s="7" t="e">
        <f>IF(ISBLANK(Foglio1!S32),"0",VLOOKUP(Foglio1!S32,$U$3:$V$10,2,FALSE))*(D29*E29)*Foglio1!W32</f>
        <v>#VALUE!</v>
      </c>
    </row>
    <row r="30" spans="1:26" x14ac:dyDescent="0.2">
      <c r="A30" s="3"/>
      <c r="B30">
        <v>70</v>
      </c>
      <c r="C30" s="7">
        <f>IF(ISBLANK(Foglio1!H33),"0",VLOOKUP(Foglio1!H33,A30:B61,2,FALSE))*(D30*E30)+$Z$4</f>
        <v>0</v>
      </c>
      <c r="D30" s="37">
        <f>IF(Foglio1!B33&lt;&gt;A5,1,0)</f>
        <v>1</v>
      </c>
      <c r="E30" s="39">
        <f>IF(Foglio1!B33&lt;&gt;$A$6,1,0)</f>
        <v>1</v>
      </c>
      <c r="F30" s="37">
        <f>IF(Foglio1!B33&lt;&gt;A10,0,1)</f>
        <v>1</v>
      </c>
      <c r="G30" s="32">
        <f>IF(Foglio1!B33&lt;&gt;A10,0,1)</f>
        <v>1</v>
      </c>
      <c r="H30" s="38">
        <f>SUM(C30*H2)*G30</f>
        <v>0</v>
      </c>
      <c r="J30" s="9"/>
      <c r="K30" s="7">
        <f>IF(ISBLANK(Foglio1!J33),"0",VLOOKUP(Foglio1!J33,$I$3:$J$4,2,FALSE))*(D30*E30)</f>
        <v>0</v>
      </c>
      <c r="N30" s="7">
        <f>IF(ISBLANK(Foglio1!L33),"0",VLOOKUP(Foglio1!L33,$L$3:$M$4,2,FALSE))*(D30*E30)</f>
        <v>0</v>
      </c>
      <c r="P30" s="9"/>
      <c r="Q30" s="7">
        <f>IF(ISBLANK(Foglio1!N33),"0",VLOOKUP(Foglio1!N33,$O$3:$P$4,2,FALSE))*(D30*E30)</f>
        <v>0</v>
      </c>
      <c r="S30" s="9"/>
      <c r="T30" s="7">
        <f>IF(ISBLANK(Foglio1!P33),"0",VLOOKUP(Foglio1!P33,$R$3:$S$4,2,FALSE))*(D30*E30)</f>
        <v>0</v>
      </c>
      <c r="W30" s="7" t="e">
        <f>IF(ISBLANK(Foglio1!S33),"0",VLOOKUP(Foglio1!S33,$U$3:$V$10,2,FALSE))*(D30*E30)*Foglio1!W33</f>
        <v>#VALUE!</v>
      </c>
    </row>
    <row r="31" spans="1:26" x14ac:dyDescent="0.2">
      <c r="A31" s="3"/>
      <c r="B31">
        <v>65</v>
      </c>
      <c r="C31" s="7">
        <f>IF(ISBLANK(Foglio1!H34),"0",VLOOKUP(Foglio1!H34,A31:B62,2,FALSE))*(D31*E31)+$Z$4</f>
        <v>0</v>
      </c>
      <c r="D31" s="37">
        <f>IF(Foglio1!B34&lt;&gt;A5,1,0)</f>
        <v>1</v>
      </c>
      <c r="E31" s="39">
        <f>IF(Foglio1!B34&lt;&gt;$A$6,1,0)</f>
        <v>1</v>
      </c>
      <c r="F31" s="37">
        <f>IF(Foglio1!B34&lt;&gt;A10,0,1)</f>
        <v>1</v>
      </c>
      <c r="G31" s="32">
        <f>IF(Foglio1!B34&lt;&gt;A10,0,1)</f>
        <v>1</v>
      </c>
      <c r="H31" s="38">
        <f>SUM(C31*H2)*G31</f>
        <v>0</v>
      </c>
      <c r="J31" s="9"/>
      <c r="K31" s="7">
        <f>IF(ISBLANK(Foglio1!J34),"0",VLOOKUP(Foglio1!J34,$I$3:$J$4,2,FALSE))*(D31*E31)</f>
        <v>0</v>
      </c>
      <c r="N31" s="7">
        <f>IF(ISBLANK(Foglio1!L34),"0",VLOOKUP(Foglio1!L34,$L$3:$M$4,2,FALSE))*(D31*E31)</f>
        <v>0</v>
      </c>
      <c r="P31" s="9"/>
      <c r="Q31" s="7">
        <f>IF(ISBLANK(Foglio1!N34),"0",VLOOKUP(Foglio1!N34,$O$3:$P$4,2,FALSE))*(D31*E31)</f>
        <v>0</v>
      </c>
      <c r="S31" s="9"/>
      <c r="T31" s="7">
        <f>IF(ISBLANK(Foglio1!P34),"0",VLOOKUP(Foglio1!P34,$R$3:$S$4,2,FALSE))*(D31*E31)</f>
        <v>0</v>
      </c>
      <c r="W31" s="7" t="e">
        <f>IF(ISBLANK(Foglio1!S34),"0",VLOOKUP(Foglio1!S34,$U$3:$V$10,2,FALSE))*(D31*E31)*Foglio1!W34</f>
        <v>#VALUE!</v>
      </c>
    </row>
    <row r="32" spans="1:26" x14ac:dyDescent="0.2">
      <c r="A32" s="3"/>
      <c r="B32">
        <v>55</v>
      </c>
      <c r="C32" s="7">
        <f>IF(ISBLANK(Foglio1!H35),"0",VLOOKUP(Foglio1!H35,A32:B63,2,FALSE))*(D32*E32)+$Z$4</f>
        <v>0</v>
      </c>
      <c r="D32" s="37">
        <f>IF(Foglio1!B35&lt;&gt;A5,1,0)</f>
        <v>1</v>
      </c>
      <c r="E32" s="39">
        <f>IF(Foglio1!B35&lt;&gt;$A$6,1,0)</f>
        <v>1</v>
      </c>
      <c r="F32" s="37">
        <f>IF(Foglio1!B35&lt;&gt;A10,0,1)</f>
        <v>1</v>
      </c>
      <c r="G32" s="32">
        <f>IF(Foglio1!B35&lt;&gt;A10,0,1)</f>
        <v>1</v>
      </c>
      <c r="H32" s="38">
        <f>SUM(C32*H2)*G32</f>
        <v>0</v>
      </c>
      <c r="J32" s="9"/>
      <c r="K32" s="7">
        <f>IF(ISBLANK(Foglio1!J35),"0",VLOOKUP(Foglio1!J35,$I$3:$J$4,2,FALSE))*(D32*E32)</f>
        <v>0</v>
      </c>
      <c r="N32" s="7">
        <f>IF(ISBLANK(Foglio1!L35),"0",VLOOKUP(Foglio1!L35,$L$3:$M$4,2,FALSE))*(D32*E32)</f>
        <v>0</v>
      </c>
      <c r="P32" s="9"/>
      <c r="Q32" s="7">
        <f>IF(ISBLANK(Foglio1!N35),"0",VLOOKUP(Foglio1!N35,$O$3:$P$4,2,FALSE))*(D32*E32)</f>
        <v>0</v>
      </c>
      <c r="S32" s="9"/>
      <c r="T32" s="7">
        <f>IF(ISBLANK(Foglio1!P35),"0",VLOOKUP(Foglio1!P35,$R$3:$S$4,2,FALSE))*(D32*E32)</f>
        <v>0</v>
      </c>
      <c r="W32" s="7" t="e">
        <f>IF(ISBLANK(Foglio1!S35),"0",VLOOKUP(Foglio1!S35,$U$3:$V$10,2,FALSE))*(D32*E32)*Foglio1!W35</f>
        <v>#VALUE!</v>
      </c>
    </row>
    <row r="33" spans="1:23" x14ac:dyDescent="0.2">
      <c r="A33" s="3"/>
      <c r="B33">
        <v>85</v>
      </c>
      <c r="C33" s="7">
        <f>IF(ISBLANK(Foglio1!H36),"0",VLOOKUP(Foglio1!H36,A33:B64,2,FALSE))*(D33*E33)+$Z$4</f>
        <v>0</v>
      </c>
      <c r="D33" s="37">
        <f>IF(Foglio1!B36&lt;&gt;A5,1,0)</f>
        <v>1</v>
      </c>
      <c r="E33" s="39">
        <f>IF(Foglio1!B36&lt;&gt;$A$6,1,0)</f>
        <v>1</v>
      </c>
      <c r="F33" s="37">
        <f>IF(Foglio1!B36&lt;&gt;A10,0,1)</f>
        <v>1</v>
      </c>
      <c r="G33" s="32">
        <f>IF(Foglio1!B36&lt;&gt;A10,0,1)</f>
        <v>1</v>
      </c>
      <c r="H33" s="38">
        <f>SUM(C33*H2)*G33</f>
        <v>0</v>
      </c>
      <c r="J33" s="9"/>
      <c r="K33" s="7">
        <f>IF(ISBLANK(Foglio1!J36),"0",VLOOKUP(Foglio1!J36,$I$3:$J$4,2,FALSE))*(D33*E33)</f>
        <v>0</v>
      </c>
      <c r="N33" s="7">
        <f>IF(ISBLANK(Foglio1!L36),"0",VLOOKUP(Foglio1!L36,$L$3:$M$4,2,FALSE))*(D33*E33)</f>
        <v>0</v>
      </c>
      <c r="P33" s="9"/>
      <c r="Q33" s="7">
        <f>IF(ISBLANK(Foglio1!N36),"0",VLOOKUP(Foglio1!N36,$O$3:$P$4,2,FALSE))*(D33*E33)</f>
        <v>0</v>
      </c>
      <c r="S33" s="9"/>
      <c r="T33" s="7">
        <f>IF(ISBLANK(Foglio1!P36),"0",VLOOKUP(Foglio1!P36,$R$3:$S$4,2,FALSE))*(D33*E33)</f>
        <v>0</v>
      </c>
      <c r="W33" s="7" t="e">
        <f>IF(ISBLANK(Foglio1!S36),"0",VLOOKUP(Foglio1!S36,$U$3:$V$10,2,FALSE))*(D33*E33)*Foglio1!W36</f>
        <v>#VALUE!</v>
      </c>
    </row>
    <row r="34" spans="1:23" x14ac:dyDescent="0.2">
      <c r="A34" s="3"/>
      <c r="B34">
        <v>100</v>
      </c>
      <c r="C34" s="7">
        <f>IF(ISBLANK(Foglio1!H37),"0",VLOOKUP(Foglio1!H37,A34:B65,2,FALSE))*(D34*E34)+$Z$4</f>
        <v>0</v>
      </c>
      <c r="D34" s="37">
        <f>IF(Foglio1!B37&lt;&gt;A5,1,0)</f>
        <v>1</v>
      </c>
      <c r="E34" s="39">
        <f>IF(Foglio1!B37&lt;&gt;$A$6,1,0)</f>
        <v>1</v>
      </c>
      <c r="F34" s="37">
        <f>IF(Foglio1!B37&lt;&gt;A10,0,1)</f>
        <v>1</v>
      </c>
      <c r="G34" s="32">
        <f>IF(Foglio1!B37&lt;&gt;A10,0,1)</f>
        <v>1</v>
      </c>
      <c r="H34" s="38">
        <f>SUM(C34*H2)*G34</f>
        <v>0</v>
      </c>
      <c r="J34" s="9"/>
      <c r="K34" s="7">
        <f>IF(ISBLANK(Foglio1!J37),"0",VLOOKUP(Foglio1!J37,$I$3:$J$4,2,FALSE))*(D34*E34)</f>
        <v>0</v>
      </c>
      <c r="N34" s="7">
        <f>IF(ISBLANK(Foglio1!L37),"0",VLOOKUP(Foglio1!L37,$L$3:$M$4,2,FALSE))*(D34*E34)</f>
        <v>0</v>
      </c>
      <c r="P34" s="9"/>
      <c r="Q34" s="7">
        <f>IF(ISBLANK(Foglio1!N37),"0",VLOOKUP(Foglio1!N37,$O$3:$P$4,2,FALSE))*(D34*E34)</f>
        <v>0</v>
      </c>
      <c r="S34" s="9"/>
      <c r="T34" s="7">
        <f>IF(ISBLANK(Foglio1!P37),"0",VLOOKUP(Foglio1!P37,$R$3:$S$4,2,FALSE))*(D34*E34)</f>
        <v>0</v>
      </c>
      <c r="W34" s="7" t="e">
        <f>IF(ISBLANK(Foglio1!S37),"0",VLOOKUP(Foglio1!S37,$U$3:$V$10,2,FALSE))*(D34*E34)*Foglio1!W37</f>
        <v>#VALUE!</v>
      </c>
    </row>
    <row r="35" spans="1:23" x14ac:dyDescent="0.2">
      <c r="C35" s="7">
        <f>IF(ISBLANK(Foglio1!H38),"0",VLOOKUP(Foglio1!H38,A35:B66,2,FALSE))*(D35*E35)+$Z$4</f>
        <v>0</v>
      </c>
      <c r="D35" s="37">
        <f>IF(Foglio1!B38&lt;&gt;A5,1,0)</f>
        <v>1</v>
      </c>
      <c r="E35" s="39">
        <f>IF(Foglio1!B38&lt;&gt;$A$6,1,0)</f>
        <v>1</v>
      </c>
      <c r="F35" s="37">
        <f>IF(Foglio1!B38&lt;&gt;A10,0,1)</f>
        <v>1</v>
      </c>
      <c r="G35" s="32">
        <f>IF(Foglio1!B38&lt;&gt;A10,0,1)</f>
        <v>1</v>
      </c>
      <c r="H35" s="38">
        <f>SUM(C35*H2)*G35</f>
        <v>0</v>
      </c>
      <c r="J35" s="9"/>
      <c r="K35" s="7">
        <f>IF(ISBLANK(Foglio1!J38),"0",VLOOKUP(Foglio1!J38,$I$3:$J$4,2,FALSE))*(D35*E35)</f>
        <v>0</v>
      </c>
      <c r="N35" s="7">
        <f>IF(ISBLANK(Foglio1!L38),"0",VLOOKUP(Foglio1!L38,$L$3:$M$4,2,FALSE))*(D35*E35)</f>
        <v>0</v>
      </c>
      <c r="P35" s="9"/>
      <c r="Q35" s="7">
        <f>IF(ISBLANK(Foglio1!N38),"0",VLOOKUP(Foglio1!N38,$O$3:$P$4,2,FALSE))*(D35*E35)</f>
        <v>0</v>
      </c>
      <c r="S35" s="9"/>
      <c r="T35" s="7">
        <f>IF(ISBLANK(Foglio1!P38),"0",VLOOKUP(Foglio1!P38,$R$3:$S$4,2,FALSE))*(D35*E35)</f>
        <v>0</v>
      </c>
      <c r="W35" s="7" t="e">
        <f>IF(ISBLANK(Foglio1!S38),"0",VLOOKUP(Foglio1!S38,$U$3:$V$10,2,FALSE))*(D35*E35)*Foglio1!W38</f>
        <v>#VALUE!</v>
      </c>
    </row>
    <row r="36" spans="1:23" x14ac:dyDescent="0.2">
      <c r="C36" s="7">
        <f>IF(ISBLANK(Foglio1!H39),"0",VLOOKUP(Foglio1!H39,A36:B67,2,FALSE))*(D36*E36)+$Z$4</f>
        <v>0</v>
      </c>
      <c r="D36" s="37">
        <f>IF(Foglio1!B39&lt;&gt;A5,1,0)</f>
        <v>1</v>
      </c>
      <c r="E36" s="39">
        <f>IF(Foglio1!B39&lt;&gt;$A$6,1,0)</f>
        <v>1</v>
      </c>
      <c r="F36" s="37">
        <f>IF(Foglio1!B39&lt;&gt;A10,0,1)</f>
        <v>1</v>
      </c>
      <c r="G36" s="32">
        <f>IF(Foglio1!B39&lt;&gt;A10,0,1)</f>
        <v>1</v>
      </c>
      <c r="H36" s="38">
        <f>SUM(C36*H2)*G36</f>
        <v>0</v>
      </c>
      <c r="J36" s="9"/>
      <c r="K36" s="7">
        <f>IF(ISBLANK(Foglio1!J39),"0",VLOOKUP(Foglio1!J39,$I$3:$J$4,2,FALSE))*(D36*E36)</f>
        <v>0</v>
      </c>
      <c r="N36" s="7">
        <f>IF(ISBLANK(Foglio1!L39),"0",VLOOKUP(Foglio1!L39,$L$3:$M$4,2,FALSE))*(D36*E36)</f>
        <v>0</v>
      </c>
      <c r="P36" s="9"/>
      <c r="Q36" s="7">
        <f>IF(ISBLANK(Foglio1!N39),"0",VLOOKUP(Foglio1!N39,$O$3:$P$4,2,FALSE))*(D36*E36)</f>
        <v>0</v>
      </c>
      <c r="S36" s="9"/>
      <c r="T36" s="7">
        <f>IF(ISBLANK(Foglio1!P39),"0",VLOOKUP(Foglio1!P39,$R$3:$S$4,2,FALSE))*(D36*E36)</f>
        <v>0</v>
      </c>
      <c r="W36" s="7" t="e">
        <f>IF(ISBLANK(Foglio1!S39),"0",VLOOKUP(Foglio1!S39,$U$3:$V$10,2,FALSE))*(D36*E36)*Foglio1!W39</f>
        <v>#VALUE!</v>
      </c>
    </row>
    <row r="37" spans="1:23" x14ac:dyDescent="0.2">
      <c r="C37" s="7">
        <f>IF(ISBLANK(Foglio1!H40),"0",VLOOKUP(Foglio1!H40,A37:B68,2,FALSE))*(D37*E37)+$Z$4</f>
        <v>0</v>
      </c>
      <c r="D37" s="37">
        <f>IF(Foglio1!B40&lt;&gt;A5,1,0)</f>
        <v>1</v>
      </c>
      <c r="E37" s="39">
        <f>IF(Foglio1!B40&lt;&gt;$A$6,1,0)</f>
        <v>1</v>
      </c>
      <c r="F37" s="37">
        <f>IF(Foglio1!B40&lt;&gt;A10,0,1)</f>
        <v>1</v>
      </c>
      <c r="G37" s="32">
        <f>IF(Foglio1!B40&lt;&gt;A10,0,1)</f>
        <v>1</v>
      </c>
      <c r="H37" s="38">
        <f>SUM(C37*H2)*G37</f>
        <v>0</v>
      </c>
      <c r="J37" s="9"/>
      <c r="K37" s="7">
        <f>IF(ISBLANK(Foglio1!J40),"0",VLOOKUP(Foglio1!J40,$I$3:$J$4,2,FALSE))*(D37*E37)</f>
        <v>0</v>
      </c>
      <c r="N37" s="7">
        <f>IF(ISBLANK(Foglio1!L40),"0",VLOOKUP(Foglio1!L40,$L$3:$M$4,2,FALSE))*(D37*E37)</f>
        <v>0</v>
      </c>
      <c r="P37" s="9"/>
      <c r="Q37" s="7">
        <f>IF(ISBLANK(Foglio1!N40),"0",VLOOKUP(Foglio1!N40,$O$3:$P$4,2,FALSE))*(D37*E37)</f>
        <v>0</v>
      </c>
      <c r="S37" s="9"/>
      <c r="T37" s="7">
        <f>IF(ISBLANK(Foglio1!P40),"0",VLOOKUP(Foglio1!P40,$R$3:$S$4,2,FALSE))*(D37*E37)</f>
        <v>0</v>
      </c>
      <c r="W37" s="7" t="e">
        <f>IF(ISBLANK(Foglio1!S40),"0",VLOOKUP(Foglio1!S40,$U$3:$V$10,2,FALSE))*(D37*E37)*Foglio1!W40</f>
        <v>#VALUE!</v>
      </c>
    </row>
    <row r="38" spans="1:23" x14ac:dyDescent="0.2">
      <c r="C38" s="7">
        <f>IF(ISBLANK(Foglio1!H41),"0",VLOOKUP(Foglio1!H41,A38:B69,2,FALSE))*(D38*E38)+$Z$4</f>
        <v>0</v>
      </c>
      <c r="D38" s="37">
        <f>IF(Foglio1!B41&lt;&gt;A5,1,0)</f>
        <v>1</v>
      </c>
      <c r="E38" s="39">
        <f>IF(Foglio1!B41&lt;&gt;$A$6,1,0)</f>
        <v>1</v>
      </c>
      <c r="F38" s="37">
        <f>IF(Foglio1!B41&lt;&gt;A10,0,1)</f>
        <v>1</v>
      </c>
      <c r="G38" s="32">
        <f>IF(Foglio1!B41&lt;&gt;A10,0,1)</f>
        <v>1</v>
      </c>
      <c r="H38" s="38">
        <f>SUM(C38*H2)*G38</f>
        <v>0</v>
      </c>
      <c r="J38" s="9"/>
      <c r="K38" s="7">
        <f>IF(ISBLANK(Foglio1!J41),"0",VLOOKUP(Foglio1!J41,$I$3:$J$4,2,FALSE))*(D38*E38)</f>
        <v>0</v>
      </c>
      <c r="N38" s="7">
        <f>IF(ISBLANK(Foglio1!L41),"0",VLOOKUP(Foglio1!L41,$L$3:$M$4,2,FALSE))*(D38*E38)</f>
        <v>0</v>
      </c>
      <c r="P38" s="9"/>
      <c r="Q38" s="7">
        <f>IF(ISBLANK(Foglio1!N41),"0",VLOOKUP(Foglio1!N41,$O$3:$P$4,2,FALSE))*(D38*E38)</f>
        <v>0</v>
      </c>
      <c r="S38" s="9"/>
      <c r="T38" s="7">
        <f>IF(ISBLANK(Foglio1!P41),"0",VLOOKUP(Foglio1!P41,$R$3:$S$4,2,FALSE))*(D38*E38)</f>
        <v>0</v>
      </c>
      <c r="W38" s="7" t="e">
        <f>IF(ISBLANK(Foglio1!S41),"0",VLOOKUP(Foglio1!S41,$U$3:$V$10,2,FALSE))*(D38*E38)*Foglio1!W41</f>
        <v>#VALUE!</v>
      </c>
    </row>
    <row r="39" spans="1:23" x14ac:dyDescent="0.2">
      <c r="C39" s="7">
        <f>IF(ISBLANK(Foglio1!H42),"0",VLOOKUP(Foglio1!H42,A39:B70,2,FALSE))*(D39*E39)+$Z$4</f>
        <v>0</v>
      </c>
      <c r="D39" s="37">
        <f>IF(Foglio1!B42&lt;&gt;A5,1,0)</f>
        <v>1</v>
      </c>
      <c r="E39" s="39">
        <f>IF(Foglio1!B42&lt;&gt;$A$6,1,0)</f>
        <v>1</v>
      </c>
      <c r="F39" s="37">
        <f>IF(Foglio1!B42&lt;&gt;A10,0,1)</f>
        <v>1</v>
      </c>
      <c r="G39" s="32">
        <f>IF(Foglio1!B42&lt;&gt;A10,0,1)</f>
        <v>1</v>
      </c>
      <c r="H39" s="38">
        <f>SUM(C39*H2)*G39</f>
        <v>0</v>
      </c>
      <c r="J39" s="9"/>
      <c r="K39" s="7">
        <f>IF(ISBLANK(Foglio1!J42),"0",VLOOKUP(Foglio1!J42,$I$3:$J$4,2,FALSE))*(D39*E39)</f>
        <v>0</v>
      </c>
      <c r="N39" s="7">
        <f>IF(ISBLANK(Foglio1!L42),"0",VLOOKUP(Foglio1!L42,$L$3:$M$4,2,FALSE))*(D39*E39)</f>
        <v>0</v>
      </c>
      <c r="P39" s="9"/>
      <c r="Q39" s="7">
        <f>IF(ISBLANK(Foglio1!N42),"0",VLOOKUP(Foglio1!N42,$O$3:$P$4,2,FALSE))*(D39*E39)</f>
        <v>0</v>
      </c>
      <c r="S39" s="9"/>
      <c r="T39" s="7">
        <f>IF(ISBLANK(Foglio1!P42),"0",VLOOKUP(Foglio1!P42,$R$3:$S$4,2,FALSE))*(D39*E39)</f>
        <v>0</v>
      </c>
      <c r="W39" s="7" t="e">
        <f>IF(ISBLANK(Foglio1!S42),"0",VLOOKUP(Foglio1!S42,$U$3:$V$10,2,FALSE))*(D39*E39)*Foglio1!W42</f>
        <v>#VALUE!</v>
      </c>
    </row>
    <row r="40" spans="1:23" x14ac:dyDescent="0.2">
      <c r="C40" s="7">
        <f>IF(ISBLANK(Foglio1!H43),"0",VLOOKUP(Foglio1!H43,A40:B71,2,FALSE))*(D40*E40)+$Z$4</f>
        <v>0</v>
      </c>
      <c r="D40" s="37">
        <f>IF(Foglio1!B43&lt;&gt;A5,1,0)</f>
        <v>1</v>
      </c>
      <c r="E40" s="39">
        <f>IF(Foglio1!B43&lt;&gt;$A$6,1,0)</f>
        <v>1</v>
      </c>
      <c r="F40" s="37">
        <f>IF(Foglio1!B43&lt;&gt;A10,0,1)</f>
        <v>1</v>
      </c>
      <c r="G40" s="32">
        <f>IF(Foglio1!B43&lt;&gt;A10,0,1)</f>
        <v>1</v>
      </c>
      <c r="H40" s="38">
        <f>SUM(C40*H2)*G40</f>
        <v>0</v>
      </c>
      <c r="J40" s="9"/>
      <c r="K40" s="7">
        <f>IF(ISBLANK(Foglio1!J43),"0",VLOOKUP(Foglio1!J43,$I$3:$J$4,2,FALSE))*(D40*E40)</f>
        <v>0</v>
      </c>
      <c r="N40" s="7">
        <f>IF(ISBLANK(Foglio1!L43),"0",VLOOKUP(Foglio1!L43,$L$3:$M$4,2,FALSE))*(D40*E40)</f>
        <v>0</v>
      </c>
      <c r="P40" s="9"/>
      <c r="Q40" s="7">
        <f>IF(ISBLANK(Foglio1!N43),"0",VLOOKUP(Foglio1!N43,$O$3:$P$4,2,FALSE))*(D40*E40)</f>
        <v>0</v>
      </c>
      <c r="S40" s="9"/>
      <c r="T40" s="7">
        <f>IF(ISBLANK(Foglio1!P43),"0",VLOOKUP(Foglio1!P43,$R$3:$S$4,2,FALSE))*(D40*E40)</f>
        <v>0</v>
      </c>
      <c r="W40" s="7" t="e">
        <f>IF(ISBLANK(Foglio1!S43),"0",VLOOKUP(Foglio1!S43,$U$3:$V$10,2,FALSE))*(D40*E40)*Foglio1!W43</f>
        <v>#VALUE!</v>
      </c>
    </row>
    <row r="41" spans="1:23" x14ac:dyDescent="0.2">
      <c r="C41" s="7">
        <f>IF(ISBLANK(Foglio1!H44),"0",VLOOKUP(Foglio1!H44,A41:B72,2,FALSE))*(D41*E41)+$Z$4</f>
        <v>0</v>
      </c>
      <c r="D41" s="37">
        <f>IF(Foglio1!B44&lt;&gt;A5,1,0)</f>
        <v>1</v>
      </c>
      <c r="E41" s="39">
        <f>IF(Foglio1!B44&lt;&gt;$A$6,1,0)</f>
        <v>1</v>
      </c>
      <c r="F41" s="37">
        <f>IF(Foglio1!B44&lt;&gt;A10,0,1)</f>
        <v>1</v>
      </c>
      <c r="G41" s="32">
        <f>IF(Foglio1!B44&lt;&gt;A10,0,1)</f>
        <v>1</v>
      </c>
      <c r="H41" s="38">
        <f>SUM(C41*H2)*G41</f>
        <v>0</v>
      </c>
      <c r="J41" s="9"/>
      <c r="K41" s="7">
        <f>IF(ISBLANK(Foglio1!J44),"0",VLOOKUP(Foglio1!J44,$I$3:$J$4,2,FALSE))*(D41*E41)</f>
        <v>0</v>
      </c>
      <c r="N41" s="7">
        <f>IF(ISBLANK(Foglio1!L44),"0",VLOOKUP(Foglio1!L44,$L$3:$M$4,2,FALSE))*(D41*E41)</f>
        <v>0</v>
      </c>
      <c r="P41" s="9"/>
      <c r="Q41" s="7">
        <f>IF(ISBLANK(Foglio1!N44),"0",VLOOKUP(Foglio1!N44,$O$3:$P$4,2,FALSE))*(D41*E41)</f>
        <v>0</v>
      </c>
      <c r="S41" s="9"/>
      <c r="T41" s="7">
        <f>IF(ISBLANK(Foglio1!P44),"0",VLOOKUP(Foglio1!P44,$R$3:$S$4,2,FALSE))*(D41*E41)</f>
        <v>0</v>
      </c>
      <c r="W41" s="7" t="e">
        <f>IF(ISBLANK(Foglio1!S44),"0",VLOOKUP(Foglio1!S44,$U$3:$V$10,2,FALSE))*(D41*E41)*Foglio1!W44</f>
        <v>#VALUE!</v>
      </c>
    </row>
    <row r="42" spans="1:23" x14ac:dyDescent="0.2">
      <c r="C42" s="7">
        <f>IF(ISBLANK(Foglio1!H45),"0",VLOOKUP(Foglio1!H45,A42:B73,2,FALSE))*(D42*E42)+$Z$4</f>
        <v>0</v>
      </c>
      <c r="D42" s="37">
        <f>IF(Foglio1!B45&lt;&gt;A5,1,0)</f>
        <v>1</v>
      </c>
      <c r="E42" s="39">
        <f>IF(Foglio1!B45&lt;&gt;$A$6,1,0)</f>
        <v>1</v>
      </c>
      <c r="F42" s="37">
        <f>IF(Foglio1!B45&lt;&gt;A10,0,1)</f>
        <v>1</v>
      </c>
      <c r="G42" s="32">
        <f>IF(Foglio1!B45&lt;&gt;A10,0,1)</f>
        <v>1</v>
      </c>
      <c r="H42" s="38">
        <f>SUM(C42*H2)*G42</f>
        <v>0</v>
      </c>
      <c r="J42" s="9"/>
      <c r="K42" s="7">
        <f>IF(ISBLANK(Foglio1!J45),"0",VLOOKUP(Foglio1!J45,$I$3:$J$4,2,FALSE))*(D42*E42)</f>
        <v>0</v>
      </c>
      <c r="N42" s="7">
        <f>IF(ISBLANK(Foglio1!L45),"0",VLOOKUP(Foglio1!L45,$L$3:$M$4,2,FALSE))*(D42*E42)</f>
        <v>0</v>
      </c>
      <c r="P42" s="9"/>
      <c r="Q42" s="7">
        <f>IF(ISBLANK(Foglio1!N45),"0",VLOOKUP(Foglio1!N45,$O$3:$P$4,2,FALSE))*(D42*E42)</f>
        <v>0</v>
      </c>
      <c r="S42" s="9"/>
      <c r="T42" s="7">
        <f>IF(ISBLANK(Foglio1!P45),"0",VLOOKUP(Foglio1!P45,$R$3:$S$4,2,FALSE))*(D42*E42)</f>
        <v>0</v>
      </c>
      <c r="W42" s="7" t="e">
        <f>IF(ISBLANK(Foglio1!S45),"0",VLOOKUP(Foglio1!S45,$U$3:$V$10,2,FALSE))*(D42*E42)*Foglio1!W45</f>
        <v>#VALUE!</v>
      </c>
    </row>
    <row r="43" spans="1:23" x14ac:dyDescent="0.2">
      <c r="C43" s="7">
        <f>IF(ISBLANK(Foglio1!H46),"0",VLOOKUP(Foglio1!H46,A43:B74,2,FALSE))*(D43*E43)+$Z$4</f>
        <v>0</v>
      </c>
      <c r="D43" s="37">
        <f>IF(Foglio1!B46&lt;&gt;A5,1,0)</f>
        <v>1</v>
      </c>
      <c r="E43" s="39">
        <f>IF(Foglio1!B46&lt;&gt;$A$6,1,0)</f>
        <v>1</v>
      </c>
      <c r="F43" s="37">
        <f>IF(Foglio1!B46&lt;&gt;A10,0,1)</f>
        <v>1</v>
      </c>
      <c r="G43" s="32">
        <f>IF(Foglio1!B46&lt;&gt;A10,0,1)</f>
        <v>1</v>
      </c>
      <c r="H43" s="38">
        <f>SUM(C43*H2)*G43</f>
        <v>0</v>
      </c>
      <c r="J43" s="9"/>
      <c r="K43" s="7">
        <f>IF(ISBLANK(Foglio1!J46),"0",VLOOKUP(Foglio1!J46,$I$3:$J$4,2,FALSE))*(D43*E43)</f>
        <v>0</v>
      </c>
      <c r="N43" s="7">
        <f>IF(ISBLANK(Foglio1!L46),"0",VLOOKUP(Foglio1!L46,$L$3:$M$4,2,FALSE))*(D43*E43)</f>
        <v>0</v>
      </c>
      <c r="P43" s="9"/>
      <c r="Q43" s="7">
        <f>IF(ISBLANK(Foglio1!N46),"0",VLOOKUP(Foglio1!N46,$O$3:$P$4,2,FALSE))*(D43*E43)</f>
        <v>0</v>
      </c>
      <c r="S43" s="9"/>
      <c r="T43" s="7">
        <f>IF(ISBLANK(Foglio1!P46),"0",VLOOKUP(Foglio1!P46,$R$3:$S$4,2,FALSE))*(D43*E43)</f>
        <v>0</v>
      </c>
      <c r="W43" s="7" t="e">
        <f>IF(ISBLANK(Foglio1!S46),"0",VLOOKUP(Foglio1!S46,$U$3:$V$10,2,FALSE))*(D43*E43)*Foglio1!W46</f>
        <v>#VALUE!</v>
      </c>
    </row>
    <row r="44" spans="1:23" x14ac:dyDescent="0.2">
      <c r="C44" s="7">
        <f>IF(ISBLANK(Foglio1!H47),"0",VLOOKUP(Foglio1!H47,A44:B75,2,FALSE))*(D44*E44)+$Z$4</f>
        <v>0</v>
      </c>
      <c r="D44" s="37">
        <f>IF(Foglio1!B47&lt;&gt;A5,1,0)</f>
        <v>1</v>
      </c>
      <c r="E44" s="39">
        <f>IF(Foglio1!B47&lt;&gt;$A$6,1,0)</f>
        <v>1</v>
      </c>
      <c r="F44" s="37">
        <f>IF(Foglio1!B47&lt;&gt;A10,0,1)</f>
        <v>1</v>
      </c>
      <c r="G44" s="32">
        <f>IF(Foglio1!B47&lt;&gt;A10,0,1)</f>
        <v>1</v>
      </c>
      <c r="H44" s="38">
        <f>SUM(C44*H2)*G44</f>
        <v>0</v>
      </c>
      <c r="J44" s="9"/>
      <c r="K44" s="7">
        <f>IF(ISBLANK(Foglio1!J47),"0",VLOOKUP(Foglio1!J47,$I$3:$J$4,2,FALSE))*(D44*E44)</f>
        <v>0</v>
      </c>
      <c r="N44" s="7">
        <f>IF(ISBLANK(Foglio1!L47),"0",VLOOKUP(Foglio1!L47,$L$3:$M$4,2,FALSE))*(D44*E44)</f>
        <v>0</v>
      </c>
      <c r="P44" s="9"/>
      <c r="Q44" s="7">
        <f>IF(ISBLANK(Foglio1!N47),"0",VLOOKUP(Foglio1!N47,$O$3:$P$4,2,FALSE))*(D44*E44)</f>
        <v>0</v>
      </c>
      <c r="S44" s="9"/>
      <c r="T44" s="7">
        <f>IF(ISBLANK(Foglio1!P47),"0",VLOOKUP(Foglio1!P47,$R$3:$S$4,2,FALSE))*(D44*E44)</f>
        <v>0</v>
      </c>
      <c r="W44" s="7" t="e">
        <f>IF(ISBLANK(Foglio1!S47),"0",VLOOKUP(Foglio1!S47,$U$3:$V$10,2,FALSE))*(D44*E44)*Foglio1!W47</f>
        <v>#VALUE!</v>
      </c>
    </row>
    <row r="45" spans="1:23" x14ac:dyDescent="0.2">
      <c r="C45" s="7">
        <f>IF(ISBLANK(Foglio1!H48),"0",VLOOKUP(Foglio1!H48,A45:B76,2,FALSE))*(D45*E45)+$Z$4</f>
        <v>0</v>
      </c>
      <c r="D45" s="37">
        <f>IF(Foglio1!B48&lt;&gt;A5,1,0)</f>
        <v>1</v>
      </c>
      <c r="E45" s="39">
        <f>IF(Foglio1!B48&lt;&gt;$A$6,1,0)</f>
        <v>1</v>
      </c>
      <c r="F45" s="37">
        <f>IF(Foglio1!B48&lt;&gt;A10,0,1)</f>
        <v>1</v>
      </c>
      <c r="G45" s="32">
        <f>IF(Foglio1!B48&lt;&gt;A10,0,1)</f>
        <v>1</v>
      </c>
      <c r="H45" s="38">
        <f>SUM(C45*H2)*G45</f>
        <v>0</v>
      </c>
      <c r="J45" s="9"/>
      <c r="K45" s="7">
        <f>IF(ISBLANK(Foglio1!J48),"0",VLOOKUP(Foglio1!J48,$I$3:$J$4,2,FALSE))*(D45*E45)</f>
        <v>0</v>
      </c>
      <c r="N45" s="7">
        <f>IF(ISBLANK(Foglio1!L48),"0",VLOOKUP(Foglio1!L48,$L$3:$M$4,2,FALSE))*(D45*E45)</f>
        <v>0</v>
      </c>
      <c r="P45" s="9"/>
      <c r="Q45" s="7">
        <f>IF(ISBLANK(Foglio1!N48),"0",VLOOKUP(Foglio1!N48,$O$3:$P$4,2,FALSE))*(D45*E45)</f>
        <v>0</v>
      </c>
      <c r="S45" s="9"/>
      <c r="T45" s="7">
        <f>IF(ISBLANK(Foglio1!P48),"0",VLOOKUP(Foglio1!P48,$R$3:$S$4,2,FALSE))*(D45*E45)</f>
        <v>0</v>
      </c>
      <c r="W45" s="7" t="e">
        <f>IF(ISBLANK(Foglio1!S48),"0",VLOOKUP(Foglio1!S48,$U$3:$V$10,2,FALSE))*(D45*E45)*Foglio1!W48</f>
        <v>#VALUE!</v>
      </c>
    </row>
    <row r="46" spans="1:23" x14ac:dyDescent="0.2">
      <c r="C46" s="7">
        <f>IF(ISBLANK(Foglio1!H49),"0",VLOOKUP(Foglio1!H49,A46:B77,2,FALSE))*(D46*E46)+$Z$4</f>
        <v>0</v>
      </c>
      <c r="D46" s="37">
        <f>IF(Foglio1!B49&lt;&gt;A5,1,0)</f>
        <v>1</v>
      </c>
      <c r="E46" s="39">
        <f>IF(Foglio1!B49&lt;&gt;$A$6,1,0)</f>
        <v>1</v>
      </c>
      <c r="F46" s="37">
        <f>IF(Foglio1!B49&lt;&gt;A10,0,1)</f>
        <v>1</v>
      </c>
      <c r="G46" s="32">
        <f>IF(Foglio1!B49&lt;&gt;A10,0,1)</f>
        <v>1</v>
      </c>
      <c r="H46" s="38">
        <f>SUM(C46*H2)*G46</f>
        <v>0</v>
      </c>
      <c r="J46" s="9"/>
      <c r="K46" s="7">
        <f>IF(ISBLANK(Foglio1!J49),"0",VLOOKUP(Foglio1!J49,$I$3:$J$4,2,FALSE))*(D46*E46)</f>
        <v>0</v>
      </c>
      <c r="N46" s="7">
        <f>IF(ISBLANK(Foglio1!L49),"0",VLOOKUP(Foglio1!L49,$L$3:$M$4,2,FALSE))*(D46*E46)</f>
        <v>0</v>
      </c>
      <c r="P46" s="9"/>
      <c r="Q46" s="7">
        <f>IF(ISBLANK(Foglio1!N49),"0",VLOOKUP(Foglio1!N49,$O$3:$P$4,2,FALSE))*(D46*E46)</f>
        <v>0</v>
      </c>
      <c r="S46" s="9"/>
      <c r="T46" s="7">
        <f>IF(ISBLANK(Foglio1!P49),"0",VLOOKUP(Foglio1!P49,$R$3:$S$4,2,FALSE))*(D46*E46)</f>
        <v>0</v>
      </c>
      <c r="W46" s="7" t="e">
        <f>IF(ISBLANK(Foglio1!S49),"0",VLOOKUP(Foglio1!S49,$U$3:$V$10,2,FALSE))*(D46*E46)*Foglio1!W49</f>
        <v>#VALUE!</v>
      </c>
    </row>
    <row r="47" spans="1:23" x14ac:dyDescent="0.2">
      <c r="C47" s="7">
        <f>IF(ISBLANK(Foglio1!H50),"0",VLOOKUP(Foglio1!H50,A47:B78,2,FALSE))*(D47*E47)+$Z$4</f>
        <v>0</v>
      </c>
      <c r="D47" s="37">
        <f>IF(Foglio1!B50&lt;&gt;A5,1,0)</f>
        <v>1</v>
      </c>
      <c r="E47" s="39">
        <f>IF(Foglio1!B50&lt;&gt;$A$6,1,0)</f>
        <v>1</v>
      </c>
      <c r="F47" s="37">
        <f>IF(Foglio1!B50&lt;&gt;A10,0,1)</f>
        <v>1</v>
      </c>
      <c r="G47" s="32">
        <f>IF(Foglio1!B50&lt;&gt;A10,0,1)</f>
        <v>1</v>
      </c>
      <c r="H47" s="38">
        <f>SUM(C47*H2)*G47</f>
        <v>0</v>
      </c>
      <c r="J47" s="9"/>
      <c r="K47" s="7">
        <f>IF(ISBLANK(Foglio1!J50),"0",VLOOKUP(Foglio1!J50,$I$3:$J$4,2,FALSE))*(D47*E47)</f>
        <v>0</v>
      </c>
      <c r="N47" s="7">
        <f>IF(ISBLANK(Foglio1!L50),"0",VLOOKUP(Foglio1!L50,$L$3:$M$4,2,FALSE))*(D47*E47)</f>
        <v>0</v>
      </c>
      <c r="P47" s="9"/>
      <c r="Q47" s="7">
        <f>IF(ISBLANK(Foglio1!N50),"0",VLOOKUP(Foglio1!N50,$O$3:$P$4,2,FALSE))*(D47*E47)</f>
        <v>0</v>
      </c>
      <c r="S47" s="9"/>
      <c r="T47" s="7">
        <f>IF(ISBLANK(Foglio1!P50),"0",VLOOKUP(Foglio1!P50,$R$3:$S$4,2,FALSE))*(D47*E47)</f>
        <v>0</v>
      </c>
      <c r="W47" s="7" t="e">
        <f>IF(ISBLANK(Foglio1!S50),"0",VLOOKUP(Foglio1!S50,$U$3:$V$10,2,FALSE))*(D47*E47)*Foglio1!W50</f>
        <v>#VALUE!</v>
      </c>
    </row>
    <row r="48" spans="1:23" x14ac:dyDescent="0.2">
      <c r="C48" s="7">
        <f>IF(ISBLANK(Foglio1!H51),"0",VLOOKUP(Foglio1!H51,A48:B79,2,FALSE))*(D48*E48)+$Z$4</f>
        <v>0</v>
      </c>
      <c r="D48" s="37">
        <f>IF(Foglio1!B51&lt;&gt;A5,1,0)</f>
        <v>1</v>
      </c>
      <c r="E48" s="39">
        <f>IF(Foglio1!B51&lt;&gt;$A$6,1,0)</f>
        <v>1</v>
      </c>
      <c r="F48" s="37">
        <f>IF(Foglio1!B51&lt;&gt;A10,0,1)</f>
        <v>1</v>
      </c>
      <c r="G48" s="32">
        <f>IF(Foglio1!B51&lt;&gt;A10,0,1)</f>
        <v>1</v>
      </c>
      <c r="H48" s="38">
        <f>SUM(C48*H2)*G48</f>
        <v>0</v>
      </c>
      <c r="J48" s="9"/>
      <c r="K48" s="7">
        <f>IF(ISBLANK(Foglio1!J51),"0",VLOOKUP(Foglio1!J51,$I$3:$J$4,2,FALSE))*(D48*E48)</f>
        <v>0</v>
      </c>
      <c r="N48" s="7">
        <f>IF(ISBLANK(Foglio1!L51),"0",VLOOKUP(Foglio1!L51,$L$3:$M$4,2,FALSE))*(D48*E48)</f>
        <v>0</v>
      </c>
      <c r="P48" s="9"/>
      <c r="Q48" s="7">
        <f>IF(ISBLANK(Foglio1!N51),"0",VLOOKUP(Foglio1!N51,$O$3:$P$4,2,FALSE))*(D48*E48)</f>
        <v>0</v>
      </c>
      <c r="S48" s="9"/>
      <c r="T48" s="7">
        <f>IF(ISBLANK(Foglio1!P51),"0",VLOOKUP(Foglio1!P51,$R$3:$S$4,2,FALSE))*(D48*E48)</f>
        <v>0</v>
      </c>
      <c r="W48" s="7" t="e">
        <f>IF(ISBLANK(Foglio1!S51),"0",VLOOKUP(Foglio1!S51,$U$3:$V$10,2,FALSE))*(D48*E48)*Foglio1!W51</f>
        <v>#VALUE!</v>
      </c>
    </row>
    <row r="49" spans="3:23" x14ac:dyDescent="0.2">
      <c r="C49" s="7">
        <f>IF(ISBLANK(Foglio1!H52),"0",VLOOKUP(Foglio1!H52,A49:B80,2,FALSE))*(D49*E49)+$Z$4</f>
        <v>0</v>
      </c>
      <c r="D49" s="37">
        <f>IF(Foglio1!B52&lt;&gt;A5,1,0)</f>
        <v>1</v>
      </c>
      <c r="E49" s="39">
        <f>IF(Foglio1!B52&lt;&gt;$A$6,1,0)</f>
        <v>1</v>
      </c>
      <c r="F49" s="37">
        <f>IF(Foglio1!B52&lt;&gt;A10,0,1)</f>
        <v>1</v>
      </c>
      <c r="G49" s="32">
        <f>IF(Foglio1!B52&lt;&gt;A10,0,1)</f>
        <v>1</v>
      </c>
      <c r="H49" s="38">
        <f>SUM(C49*H2)*G49</f>
        <v>0</v>
      </c>
      <c r="J49" s="9"/>
      <c r="K49" s="7">
        <f>IF(ISBLANK(Foglio1!J52),"0",VLOOKUP(Foglio1!J52,$I$3:$J$4,2,FALSE))*(D49*E49)</f>
        <v>0</v>
      </c>
      <c r="N49" s="7">
        <f>IF(ISBLANK(Foglio1!L52),"0",VLOOKUP(Foglio1!L52,$L$3:$M$4,2,FALSE))*(D49*E49)</f>
        <v>0</v>
      </c>
      <c r="P49" s="9"/>
      <c r="Q49" s="7">
        <f>IF(ISBLANK(Foglio1!N52),"0",VLOOKUP(Foglio1!N52,$O$3:$P$4,2,FALSE))*(D49*E49)</f>
        <v>0</v>
      </c>
      <c r="S49" s="9"/>
      <c r="T49" s="7">
        <f>IF(ISBLANK(Foglio1!P52),"0",VLOOKUP(Foglio1!P52,$R$3:$S$4,2,FALSE))*(D49*E49)</f>
        <v>0</v>
      </c>
      <c r="W49" s="7" t="e">
        <f>IF(ISBLANK(Foglio1!S52),"0",VLOOKUP(Foglio1!S52,$U$3:$V$10,2,FALSE))*(D49*E49)*Foglio1!W52</f>
        <v>#VALUE!</v>
      </c>
    </row>
    <row r="50" spans="3:23" x14ac:dyDescent="0.2">
      <c r="C50" s="7">
        <f>IF(ISBLANK(Foglio1!H53),"0",VLOOKUP(Foglio1!H53,A50:B81,2,FALSE))*(D50*E50)+$Z$4</f>
        <v>0</v>
      </c>
      <c r="D50" s="37">
        <f>IF(Foglio1!B53&lt;&gt;A5,1,0)</f>
        <v>1</v>
      </c>
      <c r="E50" s="39">
        <f>IF(Foglio1!B53&lt;&gt;$A$6,1,0)</f>
        <v>1</v>
      </c>
      <c r="F50" s="37">
        <f>IF(Foglio1!B53&lt;&gt;A10,0,1)</f>
        <v>1</v>
      </c>
      <c r="G50" s="32">
        <f>IF(Foglio1!B53&lt;&gt;A10,0,1)</f>
        <v>1</v>
      </c>
      <c r="H50" s="38">
        <f>SUM(C50*H2)*G50</f>
        <v>0</v>
      </c>
      <c r="J50" s="9"/>
      <c r="K50" s="7">
        <f>IF(ISBLANK(Foglio1!J53),"0",VLOOKUP(Foglio1!J53,$I$3:$J$4,2,FALSE))*(D50*E50)</f>
        <v>0</v>
      </c>
      <c r="N50" s="7">
        <f>IF(ISBLANK(Foglio1!L53),"0",VLOOKUP(Foglio1!L53,$L$3:$M$4,2,FALSE))*(D50*E50)</f>
        <v>0</v>
      </c>
      <c r="P50" s="9"/>
      <c r="Q50" s="7">
        <f>IF(ISBLANK(Foglio1!N53),"0",VLOOKUP(Foglio1!N53,$O$3:$P$4,2,FALSE))*(D50*E50)</f>
        <v>0</v>
      </c>
      <c r="S50" s="9"/>
      <c r="T50" s="7">
        <f>IF(ISBLANK(Foglio1!P53),"0",VLOOKUP(Foglio1!P53,$R$3:$S$4,2,FALSE))*(D50*E50)</f>
        <v>0</v>
      </c>
      <c r="W50" s="7" t="e">
        <f>IF(ISBLANK(Foglio1!S53),"0",VLOOKUP(Foglio1!S53,$U$3:$V$10,2,FALSE))*(D50*E50)*Foglio1!W53</f>
        <v>#VALUE!</v>
      </c>
    </row>
    <row r="51" spans="3:23" x14ac:dyDescent="0.2">
      <c r="C51" s="7">
        <f>IF(ISBLANK(Foglio1!H54),"0",VLOOKUP(Foglio1!H54,A51:B82,2,FALSE))*(D51*E51)+$Z$4</f>
        <v>0</v>
      </c>
      <c r="D51" s="37">
        <f>IF(Foglio1!B54&lt;&gt;A5,1,0)</f>
        <v>1</v>
      </c>
      <c r="E51" s="39">
        <f>IF(Foglio1!B54&lt;&gt;$A$6,1,0)</f>
        <v>1</v>
      </c>
      <c r="F51" s="37">
        <f>IF(Foglio1!B54&lt;&gt;A10,0,1)</f>
        <v>1</v>
      </c>
      <c r="G51" s="32">
        <f>IF(Foglio1!B54&lt;&gt;A10,0,1)</f>
        <v>1</v>
      </c>
      <c r="H51" s="38">
        <f>SUM(C51*H2)*G51</f>
        <v>0</v>
      </c>
      <c r="J51" s="9"/>
      <c r="K51" s="7">
        <f>IF(ISBLANK(Foglio1!J54),"0",VLOOKUP(Foglio1!J54,$I$3:$J$4,2,FALSE))*(D51*E51)</f>
        <v>0</v>
      </c>
      <c r="N51" s="7">
        <f>IF(ISBLANK(Foglio1!L54),"0",VLOOKUP(Foglio1!L54,$L$3:$M$4,2,FALSE))*(D51*E51)</f>
        <v>0</v>
      </c>
      <c r="P51" s="9"/>
      <c r="Q51" s="7">
        <f>IF(ISBLANK(Foglio1!N54),"0",VLOOKUP(Foglio1!N54,$O$3:$P$4,2,FALSE))*(D51*E51)</f>
        <v>0</v>
      </c>
      <c r="S51" s="9"/>
      <c r="T51" s="7">
        <f>IF(ISBLANK(Foglio1!P54),"0",VLOOKUP(Foglio1!P54,$R$3:$S$4,2,FALSE))*(D51*E51)</f>
        <v>0</v>
      </c>
      <c r="W51" s="7">
        <f>IF(ISBLANK(Foglio1!S54),"0",VLOOKUP(Foglio1!S54,$U$3:$V$10,2,FALSE))*(D51*E51)*Foglio1!W54</f>
        <v>0</v>
      </c>
    </row>
  </sheetData>
  <mergeCells count="6">
    <mergeCell ref="A2:C2"/>
    <mergeCell ref="I2:K2"/>
    <mergeCell ref="L2:N2"/>
    <mergeCell ref="U2:W2"/>
    <mergeCell ref="O2:Q2"/>
    <mergeCell ref="R2:T2"/>
  </mergeCells>
  <pageMargins left="0.7" right="0.7" top="0.75" bottom="0.75" header="0.511811023622047" footer="0.511811023622047"/>
  <pageSetup paperSize="9" orientation="portrait" horizontalDpi="300" verticalDpi="300"/>
  <ignoredErrors>
    <ignoredError sqref="D4:D9 F13:G13 F9:F12 F14:F51 G26:G51 C52:C55 D11:D51" emptyCellReference="1"/>
    <ignoredError sqref="H4:H51" evalError="1" emptyCellReference="1"/>
    <ignoredError sqref="H3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F6C68-1F9A-4841-8943-009C8A4160D3}">
  <dimension ref="A1:B4"/>
  <sheetViews>
    <sheetView workbookViewId="0">
      <selection activeCell="F4" sqref="E4:F4"/>
    </sheetView>
  </sheetViews>
  <sheetFormatPr baseColWidth="10" defaultRowHeight="15" x14ac:dyDescent="0.2"/>
  <cols>
    <col min="1" max="1" width="15.83203125" bestFit="1" customWidth="1"/>
    <col min="2" max="2" width="7.1640625" bestFit="1" customWidth="1"/>
    <col min="3" max="3" width="3.1640625" bestFit="1" customWidth="1"/>
    <col min="4" max="5" width="4.1640625" bestFit="1" customWidth="1"/>
    <col min="6" max="6" width="15.5" bestFit="1" customWidth="1"/>
  </cols>
  <sheetData>
    <row r="1" spans="1:2" ht="21" x14ac:dyDescent="0.25">
      <c r="A1" s="47" t="s">
        <v>20</v>
      </c>
      <c r="B1" s="46"/>
    </row>
    <row r="2" spans="1:2" x14ac:dyDescent="0.2">
      <c r="A2" s="1">
        <f>Foglio1!B3</f>
        <v>0</v>
      </c>
    </row>
    <row r="3" spans="1:2" x14ac:dyDescent="0.2">
      <c r="A3" s="25" t="s">
        <v>6</v>
      </c>
    </row>
    <row r="4" spans="1:2" x14ac:dyDescent="0.2">
      <c r="A4" s="23" t="s">
        <v>16</v>
      </c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97D8-555B-E541-B442-29C103D1EA0F}">
  <sheetPr>
    <pageSetUpPr fitToPage="1"/>
  </sheetPr>
  <dimension ref="A1:I6"/>
  <sheetViews>
    <sheetView workbookViewId="0">
      <selection activeCell="F4" sqref="E4:F4"/>
    </sheetView>
  </sheetViews>
  <sheetFormatPr baseColWidth="10" defaultRowHeight="15" x14ac:dyDescent="0.2"/>
  <cols>
    <col min="1" max="1" width="15.83203125" bestFit="1" customWidth="1"/>
    <col min="2" max="2" width="19.33203125" bestFit="1" customWidth="1"/>
    <col min="3" max="3" width="21.83203125" bestFit="1" customWidth="1"/>
    <col min="4" max="4" width="14" bestFit="1" customWidth="1"/>
    <col min="5" max="5" width="16.6640625" bestFit="1" customWidth="1"/>
    <col min="6" max="6" width="19.1640625" bestFit="1" customWidth="1"/>
    <col min="7" max="7" width="21.83203125" bestFit="1" customWidth="1"/>
    <col min="8" max="8" width="19.1640625" bestFit="1" customWidth="1"/>
    <col min="9" max="9" width="21.83203125" bestFit="1" customWidth="1"/>
    <col min="10" max="10" width="15.83203125" bestFit="1" customWidth="1"/>
    <col min="11" max="11" width="16.6640625" bestFit="1" customWidth="1"/>
    <col min="12" max="12" width="14" bestFit="1" customWidth="1"/>
    <col min="13" max="13" width="16.6640625" bestFit="1" customWidth="1"/>
    <col min="14" max="14" width="14" bestFit="1" customWidth="1"/>
    <col min="15" max="15" width="16.6640625" bestFit="1" customWidth="1"/>
    <col min="16" max="16" width="20.33203125" bestFit="1" customWidth="1"/>
    <col min="17" max="17" width="23" bestFit="1" customWidth="1"/>
    <col min="18" max="18" width="19.1640625" bestFit="1" customWidth="1"/>
    <col min="19" max="19" width="21.83203125" bestFit="1" customWidth="1"/>
    <col min="20" max="20" width="14" bestFit="1" customWidth="1"/>
    <col min="21" max="21" width="8.5" bestFit="1" customWidth="1"/>
    <col min="22" max="22" width="16.6640625" bestFit="1" customWidth="1"/>
    <col min="23" max="23" width="8.5" bestFit="1" customWidth="1"/>
    <col min="24" max="24" width="18.1640625" bestFit="1" customWidth="1"/>
    <col min="25" max="25" width="20.6640625" bestFit="1" customWidth="1"/>
    <col min="26" max="26" width="14" bestFit="1" customWidth="1"/>
    <col min="27" max="27" width="16.6640625" bestFit="1" customWidth="1"/>
    <col min="28" max="28" width="20" bestFit="1" customWidth="1"/>
    <col min="29" max="29" width="22.6640625" bestFit="1" customWidth="1"/>
    <col min="30" max="30" width="20.33203125" bestFit="1" customWidth="1"/>
    <col min="31" max="31" width="23" bestFit="1" customWidth="1"/>
    <col min="32" max="32" width="19.1640625" bestFit="1" customWidth="1"/>
    <col min="33" max="33" width="21.83203125" bestFit="1" customWidth="1"/>
  </cols>
  <sheetData>
    <row r="1" spans="1:9" ht="19" x14ac:dyDescent="0.25">
      <c r="A1" s="49" t="s">
        <v>38</v>
      </c>
      <c r="B1" s="49">
        <f>Foglio1!B3</f>
        <v>0</v>
      </c>
      <c r="C1" s="48"/>
    </row>
    <row r="3" spans="1:9" s="27" customFormat="1" ht="29" customHeight="1" x14ac:dyDescent="0.2">
      <c r="B3" s="29" t="s">
        <v>17</v>
      </c>
      <c r="D3"/>
      <c r="E3"/>
      <c r="F3"/>
      <c r="G3"/>
      <c r="H3"/>
      <c r="I3"/>
    </row>
    <row r="4" spans="1:9" s="28" customFormat="1" ht="58" customHeight="1" x14ac:dyDescent="0.2">
      <c r="A4" s="27"/>
      <c r="B4" s="1" t="s">
        <v>18</v>
      </c>
      <c r="C4" s="1" t="s">
        <v>19</v>
      </c>
      <c r="D4"/>
      <c r="E4"/>
      <c r="F4"/>
      <c r="G4"/>
      <c r="H4"/>
      <c r="I4"/>
    </row>
    <row r="5" spans="1:9" x14ac:dyDescent="0.2">
      <c r="A5" s="22" t="s">
        <v>15</v>
      </c>
      <c r="B5" s="1"/>
      <c r="C5" s="1"/>
    </row>
    <row r="6" spans="1:9" x14ac:dyDescent="0.2">
      <c r="A6" s="23" t="s">
        <v>16</v>
      </c>
      <c r="B6" s="26"/>
    </row>
  </sheetData>
  <pageMargins left="0.7" right="0.7" top="0.75" bottom="0.75" header="0.3" footer="0.3"/>
  <pageSetup paperSize="9" scale="80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8B444-EEAA-1C46-9B58-65740BC521DF}">
  <dimension ref="A1:C4"/>
  <sheetViews>
    <sheetView workbookViewId="0">
      <selection activeCell="F4" sqref="E4:F4"/>
    </sheetView>
  </sheetViews>
  <sheetFormatPr baseColWidth="10" defaultRowHeight="15" x14ac:dyDescent="0.2"/>
  <cols>
    <col min="1" max="1" width="15.83203125" bestFit="1" customWidth="1"/>
    <col min="2" max="2" width="21.83203125" bestFit="1" customWidth="1"/>
    <col min="3" max="3" width="19.6640625" bestFit="1" customWidth="1"/>
    <col min="4" max="4" width="18" bestFit="1" customWidth="1"/>
    <col min="5" max="5" width="6.5" bestFit="1" customWidth="1"/>
    <col min="6" max="6" width="20" bestFit="1" customWidth="1"/>
    <col min="7" max="7" width="23" bestFit="1" customWidth="1"/>
    <col min="8" max="8" width="20" bestFit="1" customWidth="1"/>
    <col min="9" max="9" width="23" bestFit="1" customWidth="1"/>
    <col min="10" max="10" width="24.6640625" bestFit="1" customWidth="1"/>
    <col min="11" max="11" width="22.33203125" bestFit="1" customWidth="1"/>
    <col min="12" max="12" width="23" bestFit="1" customWidth="1"/>
    <col min="13" max="13" width="24.6640625" bestFit="1" customWidth="1"/>
    <col min="14" max="14" width="20" bestFit="1" customWidth="1"/>
    <col min="15" max="15" width="22.33203125" bestFit="1" customWidth="1"/>
    <col min="16" max="16" width="20" bestFit="1" customWidth="1"/>
    <col min="17" max="17" width="22.1640625" bestFit="1" customWidth="1"/>
    <col min="18" max="18" width="6.6640625" bestFit="1" customWidth="1"/>
    <col min="19" max="19" width="9.83203125" bestFit="1" customWidth="1"/>
    <col min="20" max="20" width="8.33203125" bestFit="1" customWidth="1"/>
    <col min="21" max="21" width="6.5" bestFit="1" customWidth="1"/>
    <col min="22" max="22" width="6.6640625" bestFit="1" customWidth="1"/>
    <col min="23" max="23" width="11.6640625" bestFit="1" customWidth="1"/>
    <col min="24" max="24" width="20" bestFit="1" customWidth="1"/>
    <col min="25" max="25" width="22.1640625" bestFit="1" customWidth="1"/>
  </cols>
  <sheetData>
    <row r="1" spans="1:3" ht="19" x14ac:dyDescent="0.25">
      <c r="A1" s="50" t="s">
        <v>36</v>
      </c>
      <c r="B1" s="89">
        <f>Foglio1!B3</f>
        <v>0</v>
      </c>
      <c r="C1" s="89"/>
    </row>
    <row r="3" spans="1:3" x14ac:dyDescent="0.2">
      <c r="A3" s="22" t="s">
        <v>15</v>
      </c>
      <c r="B3" t="s">
        <v>32</v>
      </c>
      <c r="C3" t="s">
        <v>33</v>
      </c>
    </row>
    <row r="4" spans="1:3" x14ac:dyDescent="0.2">
      <c r="A4" s="23" t="s">
        <v>16</v>
      </c>
      <c r="C4" s="13"/>
    </row>
  </sheetData>
  <mergeCells count="1">
    <mergeCell ref="B1:C1"/>
  </mergeCells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89085-4C1E-4E49-9283-F38E61D0367C}">
  <dimension ref="A1:C38"/>
  <sheetViews>
    <sheetView workbookViewId="0">
      <selection activeCell="F4" sqref="E4:F4"/>
    </sheetView>
  </sheetViews>
  <sheetFormatPr baseColWidth="10" defaultRowHeight="15" x14ac:dyDescent="0.2"/>
  <cols>
    <col min="1" max="1" width="15.83203125" bestFit="1" customWidth="1"/>
    <col min="2" max="2" width="20" bestFit="1" customWidth="1"/>
    <col min="3" max="3" width="19" style="13" bestFit="1" customWidth="1"/>
  </cols>
  <sheetData>
    <row r="1" spans="1:3" ht="19" x14ac:dyDescent="0.25">
      <c r="A1" s="50" t="s">
        <v>37</v>
      </c>
      <c r="B1" s="89">
        <f>Foglio1!B3</f>
        <v>0</v>
      </c>
      <c r="C1" s="89"/>
    </row>
    <row r="3" spans="1:3" x14ac:dyDescent="0.2">
      <c r="A3" s="22" t="s">
        <v>15</v>
      </c>
      <c r="B3" t="s">
        <v>34</v>
      </c>
      <c r="C3" s="13" t="s">
        <v>35</v>
      </c>
    </row>
    <row r="4" spans="1:3" x14ac:dyDescent="0.2">
      <c r="A4" s="23" t="s">
        <v>16</v>
      </c>
    </row>
    <row r="5" spans="1:3" x14ac:dyDescent="0.2">
      <c r="C5"/>
    </row>
    <row r="6" spans="1:3" x14ac:dyDescent="0.2">
      <c r="C6"/>
    </row>
    <row r="7" spans="1:3" x14ac:dyDescent="0.2">
      <c r="C7"/>
    </row>
    <row r="8" spans="1:3" x14ac:dyDescent="0.2">
      <c r="C8"/>
    </row>
    <row r="9" spans="1:3" x14ac:dyDescent="0.2">
      <c r="C9"/>
    </row>
    <row r="10" spans="1:3" x14ac:dyDescent="0.2">
      <c r="C10"/>
    </row>
    <row r="11" spans="1:3" x14ac:dyDescent="0.2">
      <c r="C11"/>
    </row>
    <row r="12" spans="1:3" x14ac:dyDescent="0.2">
      <c r="C12"/>
    </row>
    <row r="13" spans="1:3" x14ac:dyDescent="0.2">
      <c r="C13"/>
    </row>
    <row r="14" spans="1:3" x14ac:dyDescent="0.2">
      <c r="C14"/>
    </row>
    <row r="15" spans="1:3" x14ac:dyDescent="0.2">
      <c r="C15"/>
    </row>
    <row r="16" spans="1:3" x14ac:dyDescent="0.2">
      <c r="C16"/>
    </row>
    <row r="17" spans="3:3" x14ac:dyDescent="0.2">
      <c r="C17"/>
    </row>
    <row r="18" spans="3:3" x14ac:dyDescent="0.2">
      <c r="C18"/>
    </row>
    <row r="19" spans="3:3" x14ac:dyDescent="0.2">
      <c r="C19"/>
    </row>
    <row r="20" spans="3:3" x14ac:dyDescent="0.2">
      <c r="C20"/>
    </row>
    <row r="21" spans="3:3" x14ac:dyDescent="0.2">
      <c r="C21"/>
    </row>
    <row r="22" spans="3:3" x14ac:dyDescent="0.2">
      <c r="C22"/>
    </row>
    <row r="23" spans="3:3" x14ac:dyDescent="0.2">
      <c r="C23"/>
    </row>
    <row r="24" spans="3:3" x14ac:dyDescent="0.2">
      <c r="C24"/>
    </row>
    <row r="25" spans="3:3" x14ac:dyDescent="0.2">
      <c r="C25"/>
    </row>
    <row r="26" spans="3:3" x14ac:dyDescent="0.2">
      <c r="C26"/>
    </row>
    <row r="27" spans="3:3" x14ac:dyDescent="0.2">
      <c r="C27"/>
    </row>
    <row r="28" spans="3:3" x14ac:dyDescent="0.2">
      <c r="C28"/>
    </row>
    <row r="29" spans="3:3" x14ac:dyDescent="0.2">
      <c r="C29"/>
    </row>
    <row r="30" spans="3:3" x14ac:dyDescent="0.2">
      <c r="C30"/>
    </row>
    <row r="31" spans="3:3" x14ac:dyDescent="0.2">
      <c r="C31"/>
    </row>
    <row r="32" spans="3:3" x14ac:dyDescent="0.2">
      <c r="C32"/>
    </row>
    <row r="33" spans="3:3" x14ac:dyDescent="0.2">
      <c r="C33"/>
    </row>
    <row r="34" spans="3:3" x14ac:dyDescent="0.2">
      <c r="C34"/>
    </row>
    <row r="35" spans="3:3" x14ac:dyDescent="0.2">
      <c r="C35"/>
    </row>
    <row r="36" spans="3:3" x14ac:dyDescent="0.2">
      <c r="C36"/>
    </row>
    <row r="37" spans="3:3" x14ac:dyDescent="0.2">
      <c r="C37"/>
    </row>
    <row r="38" spans="3:3" x14ac:dyDescent="0.2">
      <c r="C38"/>
    </row>
  </sheetData>
  <mergeCells count="1">
    <mergeCell ref="B1:C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211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Foglio1</vt:lpstr>
      <vt:lpstr>allergie</vt:lpstr>
      <vt:lpstr>discipline</vt:lpstr>
      <vt:lpstr>calcoli</vt:lpstr>
      <vt:lpstr>HOTEL</vt:lpstr>
      <vt:lpstr>Stage</vt:lpstr>
      <vt:lpstr>Pranzo</vt:lpstr>
      <vt:lpstr>Cena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dc:description/>
  <cp:lastModifiedBy>Giovanni Di Meglio</cp:lastModifiedBy>
  <cp:revision>39</cp:revision>
  <cp:lastPrinted>2025-01-15T21:41:43Z</cp:lastPrinted>
  <dcterms:created xsi:type="dcterms:W3CDTF">2022-12-20T17:01:00Z</dcterms:created>
  <dcterms:modified xsi:type="dcterms:W3CDTF">2025-04-08T00:51:41Z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E4F5A6D8426442C09650878F00855C74_12</vt:lpwstr>
  </property>
  <property fmtid="{D5CDD505-2E9C-101B-9397-08002B2CF9AE}" pid="3" name="KSOProductBuildVer">
    <vt:lpwstr>1033-12.2.0.13412</vt:lpwstr>
  </property>
</Properties>
</file>